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Radnice\Rozpočet slepý\"/>
    </mc:Choice>
  </mc:AlternateContent>
  <bookViews>
    <workbookView xWindow="-24120" yWindow="13020" windowWidth="24240" windowHeight="176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AC207" i="12"/>
  <c r="F39" i="1" s="1"/>
  <c r="F40" i="1" s="1"/>
  <c r="G9" i="12"/>
  <c r="AD207" i="12" s="1"/>
  <c r="G39" i="1" s="1"/>
  <c r="G40" i="1" s="1"/>
  <c r="G25" i="1" s="1"/>
  <c r="G26" i="1" s="1"/>
  <c r="I9" i="12"/>
  <c r="K9" i="12"/>
  <c r="O9" i="12"/>
  <c r="Q9" i="12"/>
  <c r="U9" i="12"/>
  <c r="G12" i="12"/>
  <c r="I12" i="12"/>
  <c r="K12" i="12"/>
  <c r="O12" i="12"/>
  <c r="O8" i="12" s="1"/>
  <c r="Q12" i="12"/>
  <c r="U12" i="12"/>
  <c r="G19" i="12"/>
  <c r="M19" i="12" s="1"/>
  <c r="I19" i="12"/>
  <c r="K19" i="12"/>
  <c r="O19" i="12"/>
  <c r="Q19" i="12"/>
  <c r="U19" i="12"/>
  <c r="G25" i="12"/>
  <c r="M25" i="12" s="1"/>
  <c r="I25" i="12"/>
  <c r="K25" i="12"/>
  <c r="K8" i="12" s="1"/>
  <c r="O25" i="12"/>
  <c r="Q25" i="12"/>
  <c r="U25" i="12"/>
  <c r="G27" i="12"/>
  <c r="M27" i="12" s="1"/>
  <c r="I27" i="12"/>
  <c r="K27" i="12"/>
  <c r="O27" i="12"/>
  <c r="O26" i="12" s="1"/>
  <c r="Q27" i="12"/>
  <c r="Q26" i="12" s="1"/>
  <c r="U27" i="12"/>
  <c r="G37" i="12"/>
  <c r="M37" i="12" s="1"/>
  <c r="I37" i="12"/>
  <c r="K37" i="12"/>
  <c r="O37" i="12"/>
  <c r="Q37" i="12"/>
  <c r="U37" i="12"/>
  <c r="U38" i="12"/>
  <c r="G39" i="12"/>
  <c r="G38" i="12" s="1"/>
  <c r="I49" i="1" s="1"/>
  <c r="I39" i="12"/>
  <c r="I38" i="12" s="1"/>
  <c r="K39" i="12"/>
  <c r="K38" i="12" s="1"/>
  <c r="O39" i="12"/>
  <c r="O38" i="12" s="1"/>
  <c r="Q39" i="12"/>
  <c r="Q38" i="12" s="1"/>
  <c r="U39" i="12"/>
  <c r="G50" i="12"/>
  <c r="G49" i="12" s="1"/>
  <c r="I50" i="1" s="1"/>
  <c r="I50" i="12"/>
  <c r="I49" i="12" s="1"/>
  <c r="K50" i="12"/>
  <c r="K49" i="12" s="1"/>
  <c r="O50" i="12"/>
  <c r="O49" i="12" s="1"/>
  <c r="Q50" i="12"/>
  <c r="Q49" i="12" s="1"/>
  <c r="U50" i="12"/>
  <c r="U49" i="12" s="1"/>
  <c r="G54" i="12"/>
  <c r="I54" i="12"/>
  <c r="K54" i="12"/>
  <c r="K53" i="12" s="1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U53" i="12" s="1"/>
  <c r="U57" i="12"/>
  <c r="G58" i="12"/>
  <c r="G57" i="12" s="1"/>
  <c r="I52" i="1" s="1"/>
  <c r="I58" i="12"/>
  <c r="I57" i="12" s="1"/>
  <c r="K58" i="12"/>
  <c r="K57" i="12" s="1"/>
  <c r="O58" i="12"/>
  <c r="O57" i="12" s="1"/>
  <c r="Q58" i="12"/>
  <c r="Q57" i="12" s="1"/>
  <c r="U58" i="12"/>
  <c r="G62" i="12"/>
  <c r="G61" i="12" s="1"/>
  <c r="I53" i="1" s="1"/>
  <c r="I62" i="12"/>
  <c r="I61" i="12" s="1"/>
  <c r="K62" i="12"/>
  <c r="K61" i="12" s="1"/>
  <c r="O62" i="12"/>
  <c r="O61" i="12" s="1"/>
  <c r="Q62" i="12"/>
  <c r="Q61" i="12" s="1"/>
  <c r="U62" i="12"/>
  <c r="U61" i="12" s="1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1" i="12"/>
  <c r="M71" i="12" s="1"/>
  <c r="I71" i="12"/>
  <c r="K71" i="12"/>
  <c r="O71" i="12"/>
  <c r="Q71" i="12"/>
  <c r="U71" i="12"/>
  <c r="G74" i="12"/>
  <c r="M74" i="12" s="1"/>
  <c r="I74" i="12"/>
  <c r="K74" i="12"/>
  <c r="O74" i="12"/>
  <c r="Q74" i="12"/>
  <c r="U74" i="12"/>
  <c r="G79" i="12"/>
  <c r="M79" i="12" s="1"/>
  <c r="I79" i="12"/>
  <c r="K79" i="12"/>
  <c r="O79" i="12"/>
  <c r="Q79" i="12"/>
  <c r="U79" i="12"/>
  <c r="G81" i="12"/>
  <c r="I81" i="12"/>
  <c r="K81" i="12"/>
  <c r="M81" i="12"/>
  <c r="O81" i="12"/>
  <c r="Q81" i="12"/>
  <c r="U81" i="12"/>
  <c r="G84" i="12"/>
  <c r="M84" i="12" s="1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4" i="12"/>
  <c r="G93" i="12" s="1"/>
  <c r="I56" i="1" s="1"/>
  <c r="I94" i="12"/>
  <c r="I93" i="12" s="1"/>
  <c r="K94" i="12"/>
  <c r="K93" i="12" s="1"/>
  <c r="O94" i="12"/>
  <c r="O93" i="12" s="1"/>
  <c r="Q94" i="12"/>
  <c r="Q93" i="12" s="1"/>
  <c r="U94" i="12"/>
  <c r="U93" i="12" s="1"/>
  <c r="U96" i="12"/>
  <c r="G97" i="12"/>
  <c r="G96" i="12" s="1"/>
  <c r="I57" i="1" s="1"/>
  <c r="I97" i="12"/>
  <c r="I96" i="12" s="1"/>
  <c r="K97" i="12"/>
  <c r="K96" i="12" s="1"/>
  <c r="O97" i="12"/>
  <c r="O96" i="12" s="1"/>
  <c r="Q97" i="12"/>
  <c r="Q96" i="12" s="1"/>
  <c r="U97" i="12"/>
  <c r="G98" i="12"/>
  <c r="I58" i="1" s="1"/>
  <c r="O98" i="12"/>
  <c r="G99" i="12"/>
  <c r="I99" i="12"/>
  <c r="I98" i="12" s="1"/>
  <c r="K99" i="12"/>
  <c r="K98" i="12" s="1"/>
  <c r="M99" i="12"/>
  <c r="M98" i="12" s="1"/>
  <c r="O99" i="12"/>
  <c r="Q99" i="12"/>
  <c r="Q98" i="12" s="1"/>
  <c r="U99" i="12"/>
  <c r="U98" i="12" s="1"/>
  <c r="G101" i="12"/>
  <c r="G100" i="12" s="1"/>
  <c r="I101" i="12"/>
  <c r="I100" i="12" s="1"/>
  <c r="K101" i="12"/>
  <c r="K100" i="12" s="1"/>
  <c r="O101" i="12"/>
  <c r="O100" i="12" s="1"/>
  <c r="Q101" i="12"/>
  <c r="Q100" i="12" s="1"/>
  <c r="U101" i="12"/>
  <c r="U100" i="12" s="1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I107" i="12"/>
  <c r="G108" i="12"/>
  <c r="G107" i="12" s="1"/>
  <c r="I61" i="1" s="1"/>
  <c r="I108" i="12"/>
  <c r="K108" i="12"/>
  <c r="K107" i="12" s="1"/>
  <c r="O108" i="12"/>
  <c r="O107" i="12" s="1"/>
  <c r="Q108" i="12"/>
  <c r="Q107" i="12" s="1"/>
  <c r="U108" i="12"/>
  <c r="U107" i="12" s="1"/>
  <c r="G110" i="12"/>
  <c r="I110" i="12"/>
  <c r="K110" i="12"/>
  <c r="M110" i="12"/>
  <c r="O110" i="12"/>
  <c r="Q110" i="12"/>
  <c r="U110" i="12"/>
  <c r="G111" i="12"/>
  <c r="I62" i="1" s="1"/>
  <c r="G112" i="12"/>
  <c r="M112" i="12" s="1"/>
  <c r="I112" i="12"/>
  <c r="I111" i="12" s="1"/>
  <c r="K112" i="12"/>
  <c r="K111" i="12" s="1"/>
  <c r="O112" i="12"/>
  <c r="O111" i="12" s="1"/>
  <c r="Q112" i="12"/>
  <c r="Q111" i="12" s="1"/>
  <c r="U112" i="12"/>
  <c r="U111" i="12" s="1"/>
  <c r="G115" i="12"/>
  <c r="I115" i="12"/>
  <c r="K115" i="12"/>
  <c r="M115" i="12"/>
  <c r="O115" i="12"/>
  <c r="Q115" i="12"/>
  <c r="U115" i="12"/>
  <c r="G118" i="12"/>
  <c r="M118" i="12" s="1"/>
  <c r="I118" i="12"/>
  <c r="K118" i="12"/>
  <c r="O118" i="12"/>
  <c r="Q118" i="12"/>
  <c r="U118" i="12"/>
  <c r="G120" i="12"/>
  <c r="M120" i="12" s="1"/>
  <c r="I120" i="12"/>
  <c r="K120" i="12"/>
  <c r="O120" i="12"/>
  <c r="Q120" i="12"/>
  <c r="U120" i="12"/>
  <c r="G133" i="12"/>
  <c r="M133" i="12" s="1"/>
  <c r="I133" i="12"/>
  <c r="K133" i="12"/>
  <c r="O133" i="12"/>
  <c r="Q133" i="12"/>
  <c r="U133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O119" i="12" s="1"/>
  <c r="Q147" i="12"/>
  <c r="U147" i="12"/>
  <c r="G160" i="12"/>
  <c r="M160" i="12" s="1"/>
  <c r="I160" i="12"/>
  <c r="K160" i="12"/>
  <c r="O160" i="12"/>
  <c r="Q160" i="12"/>
  <c r="U160" i="12"/>
  <c r="G173" i="12"/>
  <c r="M173" i="12" s="1"/>
  <c r="I173" i="12"/>
  <c r="K173" i="12"/>
  <c r="O173" i="12"/>
  <c r="Q173" i="12"/>
  <c r="U173" i="12"/>
  <c r="G176" i="12"/>
  <c r="M176" i="12" s="1"/>
  <c r="I176" i="12"/>
  <c r="K176" i="12"/>
  <c r="K175" i="12" s="1"/>
  <c r="O176" i="12"/>
  <c r="O175" i="12" s="1"/>
  <c r="Q176" i="12"/>
  <c r="U176" i="12"/>
  <c r="U175" i="12" s="1"/>
  <c r="G189" i="12"/>
  <c r="M189" i="12" s="1"/>
  <c r="I189" i="12"/>
  <c r="K189" i="12"/>
  <c r="O189" i="12"/>
  <c r="Q189" i="12"/>
  <c r="U189" i="12"/>
  <c r="U202" i="12"/>
  <c r="G203" i="12"/>
  <c r="G202" i="12" s="1"/>
  <c r="I65" i="1" s="1"/>
  <c r="I18" i="1" s="1"/>
  <c r="I203" i="12"/>
  <c r="I202" i="12" s="1"/>
  <c r="K203" i="12"/>
  <c r="K202" i="12" s="1"/>
  <c r="O203" i="12"/>
  <c r="O202" i="12" s="1"/>
  <c r="Q203" i="12"/>
  <c r="Q202" i="12" s="1"/>
  <c r="U203" i="12"/>
  <c r="G204" i="12"/>
  <c r="I66" i="1" s="1"/>
  <c r="I19" i="1" s="1"/>
  <c r="O204" i="12"/>
  <c r="G205" i="12"/>
  <c r="I205" i="12"/>
  <c r="I204" i="12" s="1"/>
  <c r="K205" i="12"/>
  <c r="K204" i="12" s="1"/>
  <c r="M205" i="12"/>
  <c r="M204" i="12" s="1"/>
  <c r="O205" i="12"/>
  <c r="Q205" i="12"/>
  <c r="Q204" i="12" s="1"/>
  <c r="U205" i="12"/>
  <c r="U204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M119" i="12" l="1"/>
  <c r="M111" i="12"/>
  <c r="M102" i="12"/>
  <c r="M80" i="12"/>
  <c r="Q65" i="12"/>
  <c r="M26" i="12"/>
  <c r="M203" i="12"/>
  <c r="M202" i="12" s="1"/>
  <c r="G119" i="12"/>
  <c r="I63" i="1" s="1"/>
  <c r="I17" i="1" s="1"/>
  <c r="K102" i="12"/>
  <c r="K80" i="12"/>
  <c r="O65" i="12"/>
  <c r="M50" i="12"/>
  <c r="M49" i="12" s="1"/>
  <c r="I8" i="12"/>
  <c r="U119" i="12"/>
  <c r="Q80" i="12"/>
  <c r="I53" i="12"/>
  <c r="M39" i="12"/>
  <c r="M38" i="12" s="1"/>
  <c r="I65" i="12"/>
  <c r="U102" i="12"/>
  <c r="M97" i="12"/>
  <c r="M96" i="12" s="1"/>
  <c r="U80" i="12"/>
  <c r="G65" i="12"/>
  <c r="I54" i="1" s="1"/>
  <c r="M62" i="12"/>
  <c r="M61" i="12" s="1"/>
  <c r="U8" i="12"/>
  <c r="Q8" i="12"/>
  <c r="I175" i="12"/>
  <c r="K119" i="12"/>
  <c r="Q102" i="12"/>
  <c r="I102" i="12"/>
  <c r="M94" i="12"/>
  <c r="M93" i="12" s="1"/>
  <c r="I80" i="12"/>
  <c r="M58" i="12"/>
  <c r="M57" i="12" s="1"/>
  <c r="Q53" i="12"/>
  <c r="K26" i="12"/>
  <c r="Q175" i="12"/>
  <c r="M175" i="12"/>
  <c r="Q119" i="12"/>
  <c r="I119" i="12"/>
  <c r="M108" i="12"/>
  <c r="M107" i="12" s="1"/>
  <c r="O102" i="12"/>
  <c r="M101" i="12"/>
  <c r="M100" i="12" s="1"/>
  <c r="O80" i="12"/>
  <c r="U65" i="12"/>
  <c r="K65" i="12"/>
  <c r="O53" i="12"/>
  <c r="G53" i="12"/>
  <c r="I51" i="1" s="1"/>
  <c r="U26" i="12"/>
  <c r="I26" i="12"/>
  <c r="G8" i="12"/>
  <c r="M9" i="12"/>
  <c r="G28" i="1"/>
  <c r="H39" i="1"/>
  <c r="I39" i="1" s="1"/>
  <c r="I40" i="1" s="1"/>
  <c r="J39" i="1" s="1"/>
  <c r="J40" i="1" s="1"/>
  <c r="G23" i="1"/>
  <c r="M53" i="12"/>
  <c r="M65" i="12"/>
  <c r="G175" i="12"/>
  <c r="I64" i="1" s="1"/>
  <c r="G26" i="12"/>
  <c r="I48" i="1" s="1"/>
  <c r="G102" i="12"/>
  <c r="I60" i="1" s="1"/>
  <c r="G80" i="12"/>
  <c r="I55" i="1" s="1"/>
  <c r="M12" i="12"/>
  <c r="M8" i="12" s="1"/>
  <c r="G207" i="12" l="1"/>
  <c r="I47" i="1"/>
  <c r="H40" i="1"/>
  <c r="G24" i="1"/>
  <c r="G29" i="1" s="1"/>
  <c r="I16" i="1" l="1"/>
  <c r="I21" i="1" s="1"/>
  <c r="I6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<sst xmlns="http://schemas.openxmlformats.org/spreadsheetml/2006/main" count="713" uniqueCount="329">
  <si>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</si>
  <si>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</si>
  <si>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</si>
  <si>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</si>
  <si>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</si>
  <si>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</si>
  <si>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</si>
  <si>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</si>
  <si>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</si>
  <si>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</si>
  <si>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</si>
  <si>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</si>
  <si>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</si>
  <si>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</si>
  <si>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</si>
  <si>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</si>
  <si>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</si>
  <si>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</si>
  <si>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</si>
  <si>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</si>
  <si>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</si>
  <si>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</si>
  <si>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</si>
  <si>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</si>
  <si>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</si>
  <si>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</si>
  <si>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</si>
  <si>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</si>
  <si>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</si>
  <si>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</si>
  <si>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</si>
  <si>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</si>
  <si>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</si>
  <si>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</si>
  <si>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</si>
  <si>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</si>
  <si>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</si>
  <si>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</si>
  <si>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</si>
  <si>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</si>
  <si>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</si>
  <si>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</si>
  <si>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</si>
  <si>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náměstí 1/1, Nový Jičín</t>
  </si>
  <si>
    <t>Rozpočet:</t>
  </si>
  <si>
    <t>Misto</t>
  </si>
  <si>
    <t>Bc. Dana Hauerlandová</t>
  </si>
  <si>
    <t>Stavební úpravy objektu č.p. 1 - WC ve 2. a 3.NP - změna dispozičního řešení</t>
  </si>
  <si>
    <t>Město Nový Jičín</t>
  </si>
  <si>
    <t>Masarykovo náměstí 1/1</t>
  </si>
  <si>
    <t>Nový Jičín</t>
  </si>
  <si>
    <t>74101</t>
  </si>
  <si>
    <t>00298212</t>
  </si>
  <si>
    <t>CZ00298212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</si>
  <si>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</si>
  <si>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</si>
  <si>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</si>
  <si>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</si>
  <si>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</si>
  <si>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</si>
  <si>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</si>
  <si>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</si>
  <si>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</si>
  <si>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</si>
  <si>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</si>
  <si>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</si>
  <si>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</si>
  <si>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</si>
  <si>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</si>
  <si>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</si>
  <si>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</si>
  <si>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</si>
  <si>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</si>
  <si>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</si>
  <si>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</si>
  <si>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</si>
  <si>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</si>
  <si>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711</t>
  </si>
  <si>
    <t>Izolace proti vodě</t>
  </si>
  <si>
    <t>720</t>
  </si>
  <si>
    <t>Zdravotechnická instalace</t>
  </si>
  <si>
    <t>725</t>
  </si>
  <si>
    <t>zařizovací předměty TP</t>
  </si>
  <si>
    <t>735</t>
  </si>
  <si>
    <t>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</si>
  <si>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</si>
  <si>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</si>
  <si>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</si>
  <si>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</si>
  <si>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</si>
  <si>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</si>
  <si>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</si>
  <si>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</si>
  <si>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</si>
  <si>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</si>
  <si>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</si>
  <si>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</si>
  <si>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</si>
  <si>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</si>
  <si>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</si>
  <si>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</si>
  <si>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</si>
  <si>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</si>
  <si>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</si>
  <si>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</si>
  <si>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</si>
  <si>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</si>
  <si>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</si>
  <si>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</si>
  <si>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</si>
  <si>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</si>
  <si>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</si>
  <si>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</si>
  <si>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</si>
  <si>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</si>
  <si>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</si>
  <si>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</si>
  <si>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</si>
  <si>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</si>
  <si>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</si>
  <si>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</si>
  <si>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</si>
  <si>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</si>
  <si>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</si>
  <si>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</si>
  <si>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</si>
  <si>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342270044RAA</t>
  </si>
  <si>
    <t>Příčka z desek Ytong hladkých, tloušťka 15 cm, tvárnice 600 x 250 x 150 mm, P 3 - 550</t>
  </si>
  <si>
    <t>m2</t>
  </si>
  <si>
    <t>POL2_0</t>
  </si>
  <si>
    <t>2.NP - dozdívka otvorů:(0,85+0,9)*2,05</t>
  </si>
  <si>
    <t>VV</t>
  </si>
  <si>
    <t>3.NP - dozdívka otvrorů:(2*0,8*2,05)</t>
  </si>
  <si>
    <t>342270042RAA</t>
  </si>
  <si>
    <t>Příčka z desek Ytong hladkých, tloušťka 10 cm, tvárnice 600 x 250 x 100 mm, P 3 - 550</t>
  </si>
  <si>
    <t>2.NP:((2*0,4+1,0)+(0,98+1,0+1,37))*3,65</t>
  </si>
  <si>
    <t>(2*0,55+0,3+1,35+0,45)*2,2</t>
  </si>
  <si>
    <t>3.NP:(1,3+0,25+2,1)*3,54</t>
  </si>
  <si>
    <t>odečet otvorů:-(2*0,8*2,05)</t>
  </si>
  <si>
    <t>(0,23+1,15+1,35)*2,2</t>
  </si>
  <si>
    <t>2*0,7*2,05</t>
  </si>
  <si>
    <t>347016132R00</t>
  </si>
  <si>
    <t>Předstěna SDK,tl.180mm,oc.kce CW,1xRF 12,5mm</t>
  </si>
  <si>
    <t>POL1_0</t>
  </si>
  <si>
    <t>2.03:0,9*1,2</t>
  </si>
  <si>
    <t>2.09, 2.10:0,98*1,2</t>
  </si>
  <si>
    <t>3.02,3.03:2*0,9*1,2</t>
  </si>
  <si>
    <t>3.07,3.08:0,95*1,2</t>
  </si>
  <si>
    <t>3.06:3*0,25*3,54</t>
  </si>
  <si>
    <t>317120033RA0</t>
  </si>
  <si>
    <t>Překlad nenosný pórobetonový, dl. 1,25mm</t>
  </si>
  <si>
    <t>kus</t>
  </si>
  <si>
    <t>416020121R00</t>
  </si>
  <si>
    <t>Podhledy SDK, kovová kce. SDK 12,5 mm, rastr 600/600mm</t>
  </si>
  <si>
    <t>2.NP-2.01,02,03:1,335*3,26+0,45*0,9</t>
  </si>
  <si>
    <t>2.04.2.05:3,46*2,06-0,4*1,1+2,07*1,25+0,9*0,9</t>
  </si>
  <si>
    <t>2.06,2.07:0,9*0,9+1,0*1,92</t>
  </si>
  <si>
    <t>2.08,09,10:2,032*3,45</t>
  </si>
  <si>
    <t>2.11:3,26*2,77</t>
  </si>
  <si>
    <t>3.NP - 3.01:1,345*1,3</t>
  </si>
  <si>
    <t>3.02,03,04,05:1,4*2,05+3,5*2,0</t>
  </si>
  <si>
    <t>3.06,07,08:1,77*1,95+1,35*2,1</t>
  </si>
  <si>
    <t>3.09:3,566*1,92</t>
  </si>
  <si>
    <t>413232211RT2</t>
  </si>
  <si>
    <t>Zazdívka zhlaví válcovaných nosníků výšky do 16cm, s použitím suché maltové směsi</t>
  </si>
  <si>
    <t>612470220RAA</t>
  </si>
  <si>
    <t>Omítka stěn vnitřní VPC jednovrstvá, tloušťka vrstvy 10 mm,  pomocné lešení</t>
  </si>
  <si>
    <t>2.NP-2.01,02,03:(0,4+0,4+1,26+4*1,35+2*0,4+2*0,9*2*0,9+1,324)*3,65-1,1*0,7-2*0,7*2,05</t>
  </si>
  <si>
    <t>2.04, 05:(1,56+2*0,4+1,1+0,9+4,05+1,241+2,067+2,318+2*1,0+2*0,9)*3,65-4*1,1*0,7-2*0,6*2,05</t>
  </si>
  <si>
    <t>2.06,07:(2*1,25+1,0+4*0,9)*3,65-2*0,6*2,02</t>
  </si>
  <si>
    <t>2.08,09,10:(0,9+1,1+2*1,35+2*,4)*2,2</t>
  </si>
  <si>
    <t>2.11:0,9*2,05</t>
  </si>
  <si>
    <t>3.NP-3.01:(2*1,345+1,3)*3,54</t>
  </si>
  <si>
    <t>3.02,03,04,05:(1,3+1,85)*3,54+(4*1,83+1,636+1,0)*2,2</t>
  </si>
  <si>
    <t>3.06,07,08:(2*07*2,05)+(2*1,35*2,2)+(2*0,8*0,2)+(2*0,4*3,54)+(2*08*2,05)</t>
  </si>
  <si>
    <t>3.09:(2*3,566*2,20)+1,92*1,4</t>
  </si>
  <si>
    <t>630300010RAA</t>
  </si>
  <si>
    <t>Vybourání dlažby a podkladního betonu, zřízení nové mazaniny s dlažbou keramickou</t>
  </si>
  <si>
    <t>2.NP:2,04+1,55+1,18+9,33+0,88+0,87+2,24+4,00+1,43+1,48+9,36</t>
  </si>
  <si>
    <t>3.NP:2,07+1,16+1,16+3,66+3,34+3,88+1,21+1,46+6,97</t>
  </si>
  <si>
    <t>642940012RAA</t>
  </si>
  <si>
    <t>Dveře jednokřídlové 70/197, překlad, zárubeň, práh, dřevěné hladké plné</t>
  </si>
  <si>
    <t>642940014RAA</t>
  </si>
  <si>
    <t>Dveře jednokřídlové 80/197, překlad, zárubeň, práh, dřevěné hladké plné</t>
  </si>
  <si>
    <t>642953121RT2</t>
  </si>
  <si>
    <t>Dodatečné osaz.dřev.zárubní leštěných,pl.do 2,5 m2, včetně dodávky zárubně  dýhované</t>
  </si>
  <si>
    <t>941955002R00</t>
  </si>
  <si>
    <t>Lešení lehké pomocné, výška podlahy do 1,9 m</t>
  </si>
  <si>
    <t>2.NP:(2,04+1,55+1,18+9,33+0,88+0,87+2,24+4,0+1,43+1,48)*3,35</t>
  </si>
  <si>
    <t>3.NP:(2,07+1,16+1,16+3,66+3,34+3,88+1,21+1,46)*3,35</t>
  </si>
  <si>
    <t>952902110R00</t>
  </si>
  <si>
    <t>Čištění zametáním v místnostech a chodbách</t>
  </si>
  <si>
    <t>2.NP:2,04+1,55+1,18+9,33+0,88+0,87+2,24+4,0+1,43+1,48+9,36</t>
  </si>
  <si>
    <t>962200011RAB</t>
  </si>
  <si>
    <t>Bourání příček z cihel pálených, tloušťka 15 cm</t>
  </si>
  <si>
    <t>3.NP:(1,564+1,536+0,855+0,9+0,15)*3,54</t>
  </si>
  <si>
    <t>962200011RAA</t>
  </si>
  <si>
    <t>Bourání příček z cihel pálených, tloušťka 10 cm</t>
  </si>
  <si>
    <t>2.NP:(1,1+1,25+3,26+0,87+1,965)*3,35</t>
  </si>
  <si>
    <t>3.NP:(2,02+0,95+1,32+4*0,75)*3,54</t>
  </si>
  <si>
    <t>968072455R00</t>
  </si>
  <si>
    <t>Vybourání kovových dveřních zárubní pl. do 2 m2</t>
  </si>
  <si>
    <t>2.NP- dveřní otvor:(0,9*2,1*0,5)</t>
  </si>
  <si>
    <t>3.NP - dveřní otvory:2*0,9*2,1*0,5</t>
  </si>
  <si>
    <t>968062455R00</t>
  </si>
  <si>
    <t>Vybourání dřevěných dveřních zárubní pl. do 2 m2</t>
  </si>
  <si>
    <t>3.NP:(1,29+3,28+1,26+1,66+0,1+1,8+1,8)*2,0</t>
  </si>
  <si>
    <t>6*1,1*1,4</t>
  </si>
  <si>
    <t>6*0,25*2,0</t>
  </si>
  <si>
    <t>0,4*2,0</t>
  </si>
  <si>
    <t>968061125R00</t>
  </si>
  <si>
    <t>Vyvěšení dřevěných dveřních křídel pl. do 2 m2</t>
  </si>
  <si>
    <t>971035661R00</t>
  </si>
  <si>
    <t>Vybourání otv. zeď cihel. pl. 4 m2, tl. 50 cm, MC</t>
  </si>
  <si>
    <t>m3</t>
  </si>
  <si>
    <t>978059531R00</t>
  </si>
  <si>
    <t>Odsekání vnitřních obkladů stěn nad 2 m2</t>
  </si>
  <si>
    <t>2.NP:(3,26+1,25+0,91+2*2,01+2*2,0+2,0+2,40+2*1,964+1,246)*2,0</t>
  </si>
  <si>
    <t>3.NP:(3,28+1,29+2*1,26+2*1,8+1,195+2*1,745)*2,0+1,857*1,40</t>
  </si>
  <si>
    <t>979082111R00</t>
  </si>
  <si>
    <t>Vnitrostaveništní doprava suti do 10 m</t>
  </si>
  <si>
    <t>t</t>
  </si>
  <si>
    <t>0,00516+0,06618+0,22728+2,17112+16,61+5,91312+1,42520+4,38216</t>
  </si>
  <si>
    <t>979082121R00</t>
  </si>
  <si>
    <t>Příplatek k vnitrost. dopravě suti za dalších 5 m</t>
  </si>
  <si>
    <t>979990107R00</t>
  </si>
  <si>
    <t>Poplatek za skládku suti - směs betonu,cihel,dřeva</t>
  </si>
  <si>
    <t>979081111R00</t>
  </si>
  <si>
    <t>Odvoz suti a vybour. hmot na skládku do 1 km</t>
  </si>
  <si>
    <t>979081121R00</t>
  </si>
  <si>
    <t>Příplatek k odvozu za každý další 1 km</t>
  </si>
  <si>
    <t>711210020RAA</t>
  </si>
  <si>
    <t>Stěrka hydroizolační těsnicí hmotou, proti vlhkosti</t>
  </si>
  <si>
    <t>2.05, 2.06:2*0,9*0,9+8*0,2*0,9</t>
  </si>
  <si>
    <t xml:space="preserve">720000000   </t>
  </si>
  <si>
    <t>úprava stávající zdravotní techniky</t>
  </si>
  <si>
    <t>soubor</t>
  </si>
  <si>
    <t>725019101R00</t>
  </si>
  <si>
    <t>Výlevka stojící s plastovou mřížkou, dodávka a montáž</t>
  </si>
  <si>
    <t>7350000000R00</t>
  </si>
  <si>
    <t>úprava stávajícího rozvodu vytápění</t>
  </si>
  <si>
    <t>766660012RA0</t>
  </si>
  <si>
    <t>Montáž dveří jednokřídlových šířky 70 cm</t>
  </si>
  <si>
    <t>766660014RA0</t>
  </si>
  <si>
    <t>Montáž dveří jednokřídlových šířky 80 cm</t>
  </si>
  <si>
    <t>766660016RA0</t>
  </si>
  <si>
    <t>Montáž dveří jednokřídlových šířky 90 cm</t>
  </si>
  <si>
    <t>998766102R00</t>
  </si>
  <si>
    <t>Přesun hmot pro truhlářské konstr., výšky do 12 m</t>
  </si>
  <si>
    <t>767990010RA0</t>
  </si>
  <si>
    <t>Atypické ocelové konstrukce, ocelové překlady - I nosiče 160 dl.1,40m</t>
  </si>
  <si>
    <t>kg</t>
  </si>
  <si>
    <t>I160 dl.1,40 3*3ks:9*22,12</t>
  </si>
  <si>
    <t>998767102R00</t>
  </si>
  <si>
    <t>Přesun hmot pro zámečnické konstr., výšky do 12 m</t>
  </si>
  <si>
    <t>771579792R00</t>
  </si>
  <si>
    <t>Příplatek za podlahy keram.v omezeném prostoru</t>
  </si>
  <si>
    <t>2.NP:2,04+1,55+1,18+9,33+0,88+0,87+2,24+4,0+1,43+1,48</t>
  </si>
  <si>
    <t>3.NP:2,07+1,16+1,16+3,66+3,34+3,88+1,21+1,46</t>
  </si>
  <si>
    <t>771578011R00</t>
  </si>
  <si>
    <t>Spára podlaha - stěna, silikonem</t>
  </si>
  <si>
    <t>m</t>
  </si>
  <si>
    <t>2.NP:0,45+1,66+2*0,40+4*0,90+1,324+2*0,40+0,4+0,9+0,9+4*0,9+4*0,9+1,99+4*1,35+2*0,98+3,26</t>
  </si>
  <si>
    <t>3.NP:2*1,345+3*1,3+1,85+0,9+2*0,6+1,83+1,636+1,0+1,013+1,77+4*1,35+2*0,95+3,566</t>
  </si>
  <si>
    <t>998771202R00</t>
  </si>
  <si>
    <t>Přesun hmot pro podlahy z dlaždic, výšky do 12 m</t>
  </si>
  <si>
    <t>781101210R00</t>
  </si>
  <si>
    <t>Penetrace podkladu pod obklady, vč.dodávky materiálu</t>
  </si>
  <si>
    <t>2.NP:(2*1,66+5*0,45+1,324+4*0,9+2*0,55)*2,0</t>
  </si>
  <si>
    <t>(0,4+2*0,9+4*0,9)*2,0</t>
  </si>
  <si>
    <t>(4*,09+2*2,318+0,95)*2,0</t>
  </si>
  <si>
    <t>(2*1,99+4*1,35)*2,0</t>
  </si>
  <si>
    <t>2*0,98*1,4</t>
  </si>
  <si>
    <t>kuchyňka:(3,26+2*0,6)*0,6</t>
  </si>
  <si>
    <t>3.NP:(2*1,745+2*1,3+2*0,95+0,25+1,83+2*1,636+4*0,6)*2,0</t>
  </si>
  <si>
    <t>3*1,1*1,4</t>
  </si>
  <si>
    <t>3*0,25*1,4</t>
  </si>
  <si>
    <t>(2*3,67+1,013+2*1,35+0,4+0,4)*2,0</t>
  </si>
  <si>
    <t>2*0,95*1,4</t>
  </si>
  <si>
    <t>kuchyňka:(3,566+2*0,6)*0,6</t>
  </si>
  <si>
    <t>781475116RU4</t>
  </si>
  <si>
    <t>Montáž obkladu vnitřních stěn keramický, do tmele</t>
  </si>
  <si>
    <t>2.NP:(2*1,66+5*0,45+1,324+4*0,9+2*0,55)*2,0*1,1</t>
  </si>
  <si>
    <t>(0,4+2*0,9+4*0,9)*2,0*1,1</t>
  </si>
  <si>
    <t>(4*,09+2*2,318+0,95)*2,0*1,1</t>
  </si>
  <si>
    <t>(2*1,99+4*1,35)*2,0*1,1</t>
  </si>
  <si>
    <t>2*0,98*1,4*1,1</t>
  </si>
  <si>
    <t>kuchyňka:(3,26+2*0,6)*0,6*1,1</t>
  </si>
  <si>
    <t>3.NP:(2*1,745+2*1,3+2*0,95+0,25+1,83+2*1,636+4*0,6)*2,0*1,1</t>
  </si>
  <si>
    <t>3*1,1*1,4*1,1</t>
  </si>
  <si>
    <t>3*0,25*1,4*1,1</t>
  </si>
  <si>
    <t>(2*3,67+1,013+2*1,35+0,4+0,4)*2,0*1,1</t>
  </si>
  <si>
    <t>2*0,95*1,4*1,1</t>
  </si>
  <si>
    <t>kuchyňka:(3,566+2*0,6)*0,6*1,1</t>
  </si>
  <si>
    <t>771579793R00</t>
  </si>
  <si>
    <t>Příplatek za spárovací hmotu- plošně, keram.obklad</t>
  </si>
  <si>
    <t>597813550R</t>
  </si>
  <si>
    <t>Obkládačka keramická</t>
  </si>
  <si>
    <t>POL3_0</t>
  </si>
  <si>
    <t>781429711R00</t>
  </si>
  <si>
    <t>Příplatek za plochu do 10 m2 (jednotlivě)</t>
  </si>
  <si>
    <t>998781101R00</t>
  </si>
  <si>
    <t>Přesun hmot pro obklady keramické, výšky do 6 m</t>
  </si>
  <si>
    <t>2,26917</t>
  </si>
  <si>
    <t>784161601R00</t>
  </si>
  <si>
    <t>Penetrace podkladu nátěrem 1 x</t>
  </si>
  <si>
    <t>2.NP:1,35*(2*3,66+4*0,2+0,55)</t>
  </si>
  <si>
    <t>1,35*(2,06*2+2,07+4*0,9)</t>
  </si>
  <si>
    <t>1,35*(4*0,9+2*2,22+1,0)</t>
  </si>
  <si>
    <t>1,35*(2*3,44)</t>
  </si>
  <si>
    <t>0,2*(2*1,35+0,4+0,3)</t>
  </si>
  <si>
    <t>1,85*(3,26+2*0,6)</t>
  </si>
  <si>
    <t>3,35*(3,26+1,17+0,8)</t>
  </si>
  <si>
    <t>3.NP:1,35*(2*1,345+1,3)</t>
  </si>
  <si>
    <t>1,35*(4+1,85+1,39+1,99+1,99+2*1,7)</t>
  </si>
  <si>
    <t>1,35*(2*3,27+2*2,0+1,013)</t>
  </si>
  <si>
    <t>1,85*(2*,06+3,566)</t>
  </si>
  <si>
    <t>3,35*(3,566+0,3)</t>
  </si>
  <si>
    <t>784165512R00</t>
  </si>
  <si>
    <t>Malba bílá, bez penetrace, 2 x</t>
  </si>
  <si>
    <t>21000000.R00</t>
  </si>
  <si>
    <t>elektroinstalace</t>
  </si>
  <si>
    <t>005121010R</t>
  </si>
  <si>
    <t>Vybudování zařízení staveniště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</si>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</sst>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8" zoomScaleNormal="100" zoomScaleSheetLayoutView="75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47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53</v>
      </c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/>
      <c r="E11" s="227"/>
      <c r="F11" s="227"/>
      <c r="G11" s="22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6"/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7"/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44"/>
      <c r="H15" s="244"/>
      <c r="I15" s="244" t="s">
        <v>28</v>
      </c>
      <c r="J15" s="24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3"/>
      <c r="F16" s="224"/>
      <c r="G16" s="223"/>
      <c r="H16" s="224"/>
      <c r="I16" s="223">
        <f>SUMIF(F47:F66,A16,I47:I66)+SUMIF(F47:F66,"PSU",I47:I66)</f>
        <v>0</v>
      </c>
      <c r="J16" s="22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3"/>
      <c r="F17" s="224"/>
      <c r="G17" s="223"/>
      <c r="H17" s="224"/>
      <c r="I17" s="223">
        <f>SUMIF(F47:F66,A17,I47:I66)</f>
        <v>0</v>
      </c>
      <c r="J17" s="22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3"/>
      <c r="F18" s="224"/>
      <c r="G18" s="223"/>
      <c r="H18" s="224"/>
      <c r="I18" s="223">
        <f>SUMIF(F47:F66,A18,I47:I66)</f>
        <v>0</v>
      </c>
      <c r="J18" s="225"/>
    </row>
    <row r="19" spans="1:10" ht="23.25" customHeight="1" x14ac:dyDescent="0.2">
      <c r="A19" s="141" t="s">
        <v>97</v>
      </c>
      <c r="B19" s="142" t="s">
        <v>26</v>
      </c>
      <c r="C19" s="58"/>
      <c r="D19" s="59"/>
      <c r="E19" s="223"/>
      <c r="F19" s="224"/>
      <c r="G19" s="223"/>
      <c r="H19" s="224"/>
      <c r="I19" s="223">
        <f>SUMIF(F47:F66,A19,I47:I66)</f>
        <v>0</v>
      </c>
      <c r="J19" s="225"/>
    </row>
    <row r="20" spans="1:10" ht="23.25" customHeight="1" x14ac:dyDescent="0.2">
      <c r="A20" s="141" t="s">
        <v>98</v>
      </c>
      <c r="B20" s="142" t="s">
        <v>27</v>
      </c>
      <c r="C20" s="58"/>
      <c r="D20" s="59"/>
      <c r="E20" s="223"/>
      <c r="F20" s="224"/>
      <c r="G20" s="223"/>
      <c r="H20" s="224"/>
      <c r="I20" s="223">
        <f>SUMIF(F47:F66,A20,I47:I66)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3">
        <f>ZakladDPHSniVypocet+ZakladDPHZaklVypocet</f>
        <v>0</v>
      </c>
      <c r="H28" s="243"/>
      <c r="I28" s="24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1">
        <f>ZakladDPHSni+DPHSni+ZakladDPHZakl+DPHZakl+Zaokrouhleni</f>
        <v>0</v>
      </c>
      <c r="H29" s="241"/>
      <c r="I29" s="241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44956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54</v>
      </c>
      <c r="C39" s="211" t="s">
        <v>47</v>
      </c>
      <c r="D39" s="212"/>
      <c r="E39" s="212"/>
      <c r="F39" s="108">
        <f>'Rozpočet Pol'!AC207</f>
        <v>0</v>
      </c>
      <c r="G39" s="109">
        <f>'Rozpočet Pol'!AD207</f>
        <v>0</v>
      </c>
      <c r="H39" s="110">
        <f>(F39*SazbaDPH1/100)+(G39*SazbaDPH2/100)</f>
        <v>0</v>
      </c>
      <c r="I39" s="110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97"/>
      <c r="B40" s="213" t="s">
        <v>55</v>
      </c>
      <c r="C40" s="214"/>
      <c r="D40" s="214"/>
      <c r="E40" s="21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58</v>
      </c>
      <c r="G46" s="129"/>
      <c r="H46" s="129"/>
      <c r="I46" s="216" t="s">
        <v>28</v>
      </c>
      <c r="J46" s="216"/>
    </row>
    <row r="47" spans="1:10" ht="25.5" customHeight="1" x14ac:dyDescent="0.2">
      <c r="A47" s="122"/>
      <c r="B47" s="130" t="s">
        <v>59</v>
      </c>
      <c r="C47" s="218" t="s">
        <v>60</v>
      </c>
      <c r="D47" s="219"/>
      <c r="E47" s="219"/>
      <c r="F47" s="132" t="s">
        <v>23</v>
      </c>
      <c r="G47" s="133"/>
      <c r="H47" s="133"/>
      <c r="I47" s="217">
        <f>'Rozpočet Pol'!G8</f>
        <v>0</v>
      </c>
      <c r="J47" s="217"/>
    </row>
    <row r="48" spans="1:10" ht="25.5" customHeight="1" x14ac:dyDescent="0.2">
      <c r="A48" s="122"/>
      <c r="B48" s="124" t="s">
        <v>61</v>
      </c>
      <c r="C48" s="206" t="s">
        <v>62</v>
      </c>
      <c r="D48" s="207"/>
      <c r="E48" s="207"/>
      <c r="F48" s="134" t="s">
        <v>23</v>
      </c>
      <c r="G48" s="135"/>
      <c r="H48" s="135"/>
      <c r="I48" s="205">
        <f>'Rozpočet Pol'!G26</f>
        <v>0</v>
      </c>
      <c r="J48" s="205"/>
    </row>
    <row r="49" spans="1:10" ht="25.5" customHeight="1" x14ac:dyDescent="0.2">
      <c r="A49" s="122"/>
      <c r="B49" s="124" t="s">
        <v>63</v>
      </c>
      <c r="C49" s="206" t="s">
        <v>64</v>
      </c>
      <c r="D49" s="207"/>
      <c r="E49" s="207"/>
      <c r="F49" s="134" t="s">
        <v>23</v>
      </c>
      <c r="G49" s="135"/>
      <c r="H49" s="135"/>
      <c r="I49" s="205">
        <f>'Rozpočet Pol'!G38</f>
        <v>0</v>
      </c>
      <c r="J49" s="205"/>
    </row>
    <row r="50" spans="1:10" ht="25.5" customHeight="1" x14ac:dyDescent="0.2">
      <c r="A50" s="122"/>
      <c r="B50" s="124" t="s">
        <v>65</v>
      </c>
      <c r="C50" s="206" t="s">
        <v>66</v>
      </c>
      <c r="D50" s="207"/>
      <c r="E50" s="207"/>
      <c r="F50" s="134" t="s">
        <v>23</v>
      </c>
      <c r="G50" s="135"/>
      <c r="H50" s="135"/>
      <c r="I50" s="205">
        <f>'Rozpočet Pol'!G49</f>
        <v>0</v>
      </c>
      <c r="J50" s="205"/>
    </row>
    <row r="51" spans="1:10" ht="25.5" customHeight="1" x14ac:dyDescent="0.2">
      <c r="A51" s="122"/>
      <c r="B51" s="124" t="s">
        <v>67</v>
      </c>
      <c r="C51" s="206" t="s">
        <v>68</v>
      </c>
      <c r="D51" s="207"/>
      <c r="E51" s="207"/>
      <c r="F51" s="134" t="s">
        <v>23</v>
      </c>
      <c r="G51" s="135"/>
      <c r="H51" s="135"/>
      <c r="I51" s="205">
        <f>'Rozpočet Pol'!G53</f>
        <v>0</v>
      </c>
      <c r="J51" s="205"/>
    </row>
    <row r="52" spans="1:10" ht="25.5" customHeight="1" x14ac:dyDescent="0.2">
      <c r="A52" s="122"/>
      <c r="B52" s="124" t="s">
        <v>69</v>
      </c>
      <c r="C52" s="206" t="s">
        <v>70</v>
      </c>
      <c r="D52" s="207"/>
      <c r="E52" s="207"/>
      <c r="F52" s="134" t="s">
        <v>23</v>
      </c>
      <c r="G52" s="135"/>
      <c r="H52" s="135"/>
      <c r="I52" s="205">
        <f>'Rozpočet Pol'!G57</f>
        <v>0</v>
      </c>
      <c r="J52" s="205"/>
    </row>
    <row r="53" spans="1:10" ht="25.5" customHeight="1" x14ac:dyDescent="0.2">
      <c r="A53" s="122"/>
      <c r="B53" s="124" t="s">
        <v>71</v>
      </c>
      <c r="C53" s="206" t="s">
        <v>72</v>
      </c>
      <c r="D53" s="207"/>
      <c r="E53" s="207"/>
      <c r="F53" s="134" t="s">
        <v>23</v>
      </c>
      <c r="G53" s="135"/>
      <c r="H53" s="135"/>
      <c r="I53" s="205">
        <f>'Rozpočet Pol'!G61</f>
        <v>0</v>
      </c>
      <c r="J53" s="205"/>
    </row>
    <row r="54" spans="1:10" ht="25.5" customHeight="1" x14ac:dyDescent="0.2">
      <c r="A54" s="122"/>
      <c r="B54" s="124" t="s">
        <v>73</v>
      </c>
      <c r="C54" s="206" t="s">
        <v>74</v>
      </c>
      <c r="D54" s="207"/>
      <c r="E54" s="207"/>
      <c r="F54" s="134" t="s">
        <v>23</v>
      </c>
      <c r="G54" s="135"/>
      <c r="H54" s="135"/>
      <c r="I54" s="205">
        <f>'Rozpočet Pol'!G65</f>
        <v>0</v>
      </c>
      <c r="J54" s="205"/>
    </row>
    <row r="55" spans="1:10" ht="25.5" customHeight="1" x14ac:dyDescent="0.2">
      <c r="A55" s="122"/>
      <c r="B55" s="124" t="s">
        <v>75</v>
      </c>
      <c r="C55" s="206" t="s">
        <v>76</v>
      </c>
      <c r="D55" s="207"/>
      <c r="E55" s="207"/>
      <c r="F55" s="134" t="s">
        <v>23</v>
      </c>
      <c r="G55" s="135"/>
      <c r="H55" s="135"/>
      <c r="I55" s="205">
        <f>'Rozpočet Pol'!G80</f>
        <v>0</v>
      </c>
      <c r="J55" s="205"/>
    </row>
    <row r="56" spans="1:10" ht="25.5" customHeight="1" x14ac:dyDescent="0.2">
      <c r="A56" s="122"/>
      <c r="B56" s="124" t="s">
        <v>77</v>
      </c>
      <c r="C56" s="206" t="s">
        <v>78</v>
      </c>
      <c r="D56" s="207"/>
      <c r="E56" s="207"/>
      <c r="F56" s="134" t="s">
        <v>24</v>
      </c>
      <c r="G56" s="135"/>
      <c r="H56" s="135"/>
      <c r="I56" s="205">
        <f>'Rozpočet Pol'!G93</f>
        <v>0</v>
      </c>
      <c r="J56" s="205"/>
    </row>
    <row r="57" spans="1:10" ht="25.5" customHeight="1" x14ac:dyDescent="0.2">
      <c r="A57" s="122"/>
      <c r="B57" s="124" t="s">
        <v>79</v>
      </c>
      <c r="C57" s="206" t="s">
        <v>80</v>
      </c>
      <c r="D57" s="207"/>
      <c r="E57" s="207"/>
      <c r="F57" s="134" t="s">
        <v>24</v>
      </c>
      <c r="G57" s="135"/>
      <c r="H57" s="135"/>
      <c r="I57" s="205">
        <f>'Rozpočet Pol'!G96</f>
        <v>0</v>
      </c>
      <c r="J57" s="205"/>
    </row>
    <row r="58" spans="1:10" ht="25.5" customHeight="1" x14ac:dyDescent="0.2">
      <c r="A58" s="122"/>
      <c r="B58" s="124" t="s">
        <v>81</v>
      </c>
      <c r="C58" s="206" t="s">
        <v>82</v>
      </c>
      <c r="D58" s="207"/>
      <c r="E58" s="207"/>
      <c r="F58" s="134" t="s">
        <v>24</v>
      </c>
      <c r="G58" s="135"/>
      <c r="H58" s="135"/>
      <c r="I58" s="205">
        <f>'Rozpočet Pol'!G98</f>
        <v>0</v>
      </c>
      <c r="J58" s="205"/>
    </row>
    <row r="59" spans="1:10" ht="25.5" customHeight="1" x14ac:dyDescent="0.2">
      <c r="A59" s="122"/>
      <c r="B59" s="124" t="s">
        <v>83</v>
      </c>
      <c r="C59" s="206" t="s">
        <v>84</v>
      </c>
      <c r="D59" s="207"/>
      <c r="E59" s="207"/>
      <c r="F59" s="134" t="s">
        <v>24</v>
      </c>
      <c r="G59" s="135"/>
      <c r="H59" s="135"/>
      <c r="I59" s="205">
        <f>'Rozpočet Pol'!G100</f>
        <v>0</v>
      </c>
      <c r="J59" s="205"/>
    </row>
    <row r="60" spans="1:10" ht="25.5" customHeight="1" x14ac:dyDescent="0.2">
      <c r="A60" s="122"/>
      <c r="B60" s="124" t="s">
        <v>85</v>
      </c>
      <c r="C60" s="206" t="s">
        <v>86</v>
      </c>
      <c r="D60" s="207"/>
      <c r="E60" s="207"/>
      <c r="F60" s="134" t="s">
        <v>24</v>
      </c>
      <c r="G60" s="135"/>
      <c r="H60" s="135"/>
      <c r="I60" s="205">
        <f>'Rozpočet Pol'!G102</f>
        <v>0</v>
      </c>
      <c r="J60" s="205"/>
    </row>
    <row r="61" spans="1:10" ht="25.5" customHeight="1" x14ac:dyDescent="0.2">
      <c r="A61" s="122"/>
      <c r="B61" s="124" t="s">
        <v>87</v>
      </c>
      <c r="C61" s="206" t="s">
        <v>88</v>
      </c>
      <c r="D61" s="207"/>
      <c r="E61" s="207"/>
      <c r="F61" s="134" t="s">
        <v>24</v>
      </c>
      <c r="G61" s="135"/>
      <c r="H61" s="135"/>
      <c r="I61" s="205">
        <f>'Rozpočet Pol'!G107</f>
        <v>0</v>
      </c>
      <c r="J61" s="205"/>
    </row>
    <row r="62" spans="1:10" ht="25.5" customHeight="1" x14ac:dyDescent="0.2">
      <c r="A62" s="122"/>
      <c r="B62" s="124" t="s">
        <v>89</v>
      </c>
      <c r="C62" s="206" t="s">
        <v>90</v>
      </c>
      <c r="D62" s="207"/>
      <c r="E62" s="207"/>
      <c r="F62" s="134" t="s">
        <v>24</v>
      </c>
      <c r="G62" s="135"/>
      <c r="H62" s="135"/>
      <c r="I62" s="205">
        <f>'Rozpočet Pol'!G111</f>
        <v>0</v>
      </c>
      <c r="J62" s="205"/>
    </row>
    <row r="63" spans="1:10" ht="25.5" customHeight="1" x14ac:dyDescent="0.2">
      <c r="A63" s="122"/>
      <c r="B63" s="124" t="s">
        <v>91</v>
      </c>
      <c r="C63" s="206" t="s">
        <v>92</v>
      </c>
      <c r="D63" s="207"/>
      <c r="E63" s="207"/>
      <c r="F63" s="134" t="s">
        <v>24</v>
      </c>
      <c r="G63" s="135"/>
      <c r="H63" s="135"/>
      <c r="I63" s="205">
        <f>'Rozpočet Pol'!G119</f>
        <v>0</v>
      </c>
      <c r="J63" s="205"/>
    </row>
    <row r="64" spans="1:10" ht="25.5" customHeight="1" x14ac:dyDescent="0.2">
      <c r="A64" s="122"/>
      <c r="B64" s="124" t="s">
        <v>93</v>
      </c>
      <c r="C64" s="206" t="s">
        <v>94</v>
      </c>
      <c r="D64" s="207"/>
      <c r="E64" s="207"/>
      <c r="F64" s="134" t="s">
        <v>24</v>
      </c>
      <c r="G64" s="135"/>
      <c r="H64" s="135"/>
      <c r="I64" s="205">
        <f>'Rozpočet Pol'!G175</f>
        <v>0</v>
      </c>
      <c r="J64" s="205"/>
    </row>
    <row r="65" spans="1:10" ht="25.5" customHeight="1" x14ac:dyDescent="0.2">
      <c r="A65" s="122"/>
      <c r="B65" s="124" t="s">
        <v>95</v>
      </c>
      <c r="C65" s="206" t="s">
        <v>96</v>
      </c>
      <c r="D65" s="207"/>
      <c r="E65" s="207"/>
      <c r="F65" s="134" t="s">
        <v>25</v>
      </c>
      <c r="G65" s="135"/>
      <c r="H65" s="135"/>
      <c r="I65" s="205">
        <f>'Rozpočet Pol'!G202</f>
        <v>0</v>
      </c>
      <c r="J65" s="205"/>
    </row>
    <row r="66" spans="1:10" ht="25.5" customHeight="1" x14ac:dyDescent="0.2">
      <c r="A66" s="122"/>
      <c r="B66" s="131" t="s">
        <v>97</v>
      </c>
      <c r="C66" s="209" t="s">
        <v>26</v>
      </c>
      <c r="D66" s="210"/>
      <c r="E66" s="210"/>
      <c r="F66" s="136" t="s">
        <v>97</v>
      </c>
      <c r="G66" s="137"/>
      <c r="H66" s="137"/>
      <c r="I66" s="208">
        <f>'Rozpočet Pol'!G204</f>
        <v>0</v>
      </c>
      <c r="J66" s="208"/>
    </row>
    <row r="67" spans="1:10" ht="25.5" customHeight="1" x14ac:dyDescent="0.2">
      <c r="A67" s="123"/>
      <c r="B67" s="127" t="s">
        <v>1</v>
      </c>
      <c r="C67" s="127"/>
      <c r="D67" s="128"/>
      <c r="E67" s="128"/>
      <c r="F67" s="138"/>
      <c r="G67" s="139"/>
      <c r="H67" s="139"/>
      <c r="I67" s="204">
        <f>SUM(I47:I66)</f>
        <v>0</v>
      </c>
      <c r="J67" s="204"/>
    </row>
    <row r="68" spans="1:10" x14ac:dyDescent="0.2">
      <c r="F68" s="140"/>
      <c r="G68" s="96"/>
      <c r="H68" s="140"/>
      <c r="I68" s="96"/>
      <c r="J68" s="96"/>
    </row>
    <row r="69" spans="1:10" x14ac:dyDescent="0.2">
      <c r="F69" s="140"/>
      <c r="G69" s="96"/>
      <c r="H69" s="140"/>
      <c r="I69" s="96"/>
      <c r="J69" s="96"/>
    </row>
    <row r="70" spans="1:10" x14ac:dyDescent="0.2">
      <c r="F70" s="140"/>
      <c r="G70" s="96"/>
      <c r="H70" s="140"/>
      <c r="I70" s="96"/>
      <c r="J7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7:J67"/>
    <mergeCell ref="I64:J64"/>
    <mergeCell ref="C64:E64"/>
    <mergeCell ref="I65:J65"/>
    <mergeCell ref="C65:E65"/>
    <mergeCell ref="I66:J66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7"/>
  <sheetViews>
    <sheetView topLeftCell="A60" workbookViewId="0">
      <selection activeCell="F120" sqref="F120"/>
    </sheetView>
  </sheetViews>
  <sheetFormatPr defaultRowHeight="12.75" outlineLevelRow="1" x14ac:dyDescent="0.2"/>
  <cols>
    <col min="1" max="1" width="4.140625" customWidth="1"/>
    <col min="2" max="2" width="14.28515625" style="95" customWidth="1"/>
    <col min="3" max="3" width="38.140625" style="95" customWidth="1"/>
    <col min="4" max="4" width="4.42578125" customWidth="1"/>
    <col min="5" max="5" width="10.42578125" customWidth="1"/>
    <col min="6" max="6" width="9.7109375" customWidth="1"/>
    <col min="7" max="7" width="12.570312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100</v>
      </c>
    </row>
    <row r="2" spans="1:60" ht="25.15" customHeight="1" x14ac:dyDescent="0.2">
      <c r="A2" s="145" t="s">
        <v>99</v>
      </c>
      <c r="B2" s="143"/>
      <c r="C2" s="268" t="s">
        <v>47</v>
      </c>
      <c r="D2" s="269"/>
      <c r="E2" s="269"/>
      <c r="F2" s="269"/>
      <c r="G2" s="270"/>
      <c r="AE2" t="s">
        <v>101</v>
      </c>
    </row>
    <row r="3" spans="1:60" ht="25.15" customHeight="1" x14ac:dyDescent="0.2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102</v>
      </c>
    </row>
    <row r="4" spans="1:60" ht="25.15" hidden="1" customHeight="1" x14ac:dyDescent="0.2">
      <c r="A4" s="146" t="s">
        <v>8</v>
      </c>
      <c r="B4" s="144"/>
      <c r="C4" s="271"/>
      <c r="D4" s="272"/>
      <c r="E4" s="272"/>
      <c r="F4" s="272"/>
      <c r="G4" s="273"/>
      <c r="AE4" t="s">
        <v>103</v>
      </c>
    </row>
    <row r="5" spans="1:60" hidden="1" x14ac:dyDescent="0.2">
      <c r="A5" s="147" t="s">
        <v>104</v>
      </c>
      <c r="B5" s="148"/>
      <c r="C5" s="149"/>
      <c r="D5" s="150"/>
      <c r="E5" s="150"/>
      <c r="F5" s="150"/>
      <c r="G5" s="151"/>
      <c r="AE5" t="s">
        <v>105</v>
      </c>
    </row>
    <row r="7" spans="1:60" ht="38.25" x14ac:dyDescent="0.2">
      <c r="A7" s="156" t="s">
        <v>106</v>
      </c>
      <c r="B7" s="157" t="s">
        <v>107</v>
      </c>
      <c r="C7" s="157" t="s">
        <v>108</v>
      </c>
      <c r="D7" s="156" t="s">
        <v>109</v>
      </c>
      <c r="E7" s="156" t="s">
        <v>110</v>
      </c>
      <c r="F7" s="152" t="s">
        <v>111</v>
      </c>
      <c r="G7" s="175" t="s">
        <v>28</v>
      </c>
      <c r="H7" s="176" t="s">
        <v>29</v>
      </c>
      <c r="I7" s="176" t="s">
        <v>112</v>
      </c>
      <c r="J7" s="176" t="s">
        <v>30</v>
      </c>
      <c r="K7" s="176" t="s">
        <v>113</v>
      </c>
      <c r="L7" s="176" t="s">
        <v>114</v>
      </c>
      <c r="M7" s="176" t="s">
        <v>115</v>
      </c>
      <c r="N7" s="176" t="s">
        <v>116</v>
      </c>
      <c r="O7" s="176" t="s">
        <v>117</v>
      </c>
      <c r="P7" s="176" t="s">
        <v>118</v>
      </c>
      <c r="Q7" s="176" t="s">
        <v>119</v>
      </c>
      <c r="R7" s="176" t="s">
        <v>120</v>
      </c>
      <c r="S7" s="176" t="s">
        <v>121</v>
      </c>
      <c r="T7" s="176" t="s">
        <v>122</v>
      </c>
      <c r="U7" s="159" t="s">
        <v>123</v>
      </c>
    </row>
    <row r="8" spans="1:60" x14ac:dyDescent="0.2">
      <c r="A8" s="177" t="s">
        <v>124</v>
      </c>
      <c r="B8" s="178" t="s">
        <v>59</v>
      </c>
      <c r="C8" s="179" t="s">
        <v>60</v>
      </c>
      <c r="D8" s="180"/>
      <c r="E8" s="181"/>
      <c r="F8" s="182"/>
      <c r="G8" s="182">
        <f>SUMIF(AE9:AE25,"&lt;&gt;NOR",G9:G25)</f>
        <v>0</v>
      </c>
      <c r="H8" s="182"/>
      <c r="I8" s="182">
        <f>SUM(I9:I25)</f>
        <v>0</v>
      </c>
      <c r="J8" s="182"/>
      <c r="K8" s="182">
        <f>SUM(K9:K25)</f>
        <v>0</v>
      </c>
      <c r="L8" s="182"/>
      <c r="M8" s="182">
        <f>SUM(M9:M25)</f>
        <v>0</v>
      </c>
      <c r="N8" s="158"/>
      <c r="O8" s="158">
        <f>SUM(O9:O25)</f>
        <v>4.3821599999999998</v>
      </c>
      <c r="P8" s="158"/>
      <c r="Q8" s="158">
        <f>SUM(Q9:Q25)</f>
        <v>0</v>
      </c>
      <c r="R8" s="158"/>
      <c r="S8" s="158"/>
      <c r="T8" s="177"/>
      <c r="U8" s="158">
        <f>SUM(U9:U25)</f>
        <v>38.659999999999997</v>
      </c>
      <c r="AE8" t="s">
        <v>125</v>
      </c>
    </row>
    <row r="9" spans="1:60" ht="22.5" outlineLevel="1" x14ac:dyDescent="0.2">
      <c r="A9" s="154">
        <v>1</v>
      </c>
      <c r="B9" s="160" t="s">
        <v>126</v>
      </c>
      <c r="C9" s="195" t="s">
        <v>127</v>
      </c>
      <c r="D9" s="162" t="s">
        <v>128</v>
      </c>
      <c r="E9" s="169">
        <v>6.8674999999999997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0.11219</v>
      </c>
      <c r="O9" s="163">
        <f>ROUND(E9*N9,5)</f>
        <v>0.77046000000000003</v>
      </c>
      <c r="P9" s="163">
        <v>0</v>
      </c>
      <c r="Q9" s="163">
        <f>ROUND(E9*P9,5)</f>
        <v>0</v>
      </c>
      <c r="R9" s="163"/>
      <c r="S9" s="163"/>
      <c r="T9" s="164">
        <v>0.65047999999999995</v>
      </c>
      <c r="U9" s="163">
        <f>ROUND(E9*T9,2)</f>
        <v>4.47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130</v>
      </c>
      <c r="D10" s="165"/>
      <c r="E10" s="170">
        <v>3.5874999999999999</v>
      </c>
      <c r="F10" s="202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131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132</v>
      </c>
      <c r="D11" s="165"/>
      <c r="E11" s="170">
        <v>3.28</v>
      </c>
      <c r="F11" s="202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131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0" t="s">
        <v>133</v>
      </c>
      <c r="C12" s="195" t="s">
        <v>134</v>
      </c>
      <c r="D12" s="162" t="s">
        <v>128</v>
      </c>
      <c r="E12" s="169">
        <v>44.354500000000002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7.4709999999999999E-2</v>
      </c>
      <c r="O12" s="163">
        <f>ROUND(E12*N12,5)</f>
        <v>3.31372</v>
      </c>
      <c r="P12" s="163">
        <v>0</v>
      </c>
      <c r="Q12" s="163">
        <f>ROUND(E12*P12,5)</f>
        <v>0</v>
      </c>
      <c r="R12" s="163"/>
      <c r="S12" s="163"/>
      <c r="T12" s="164">
        <v>0.59280999999999995</v>
      </c>
      <c r="U12" s="163">
        <f>ROUND(E12*T12,2)</f>
        <v>26.29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129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135</v>
      </c>
      <c r="D13" s="165"/>
      <c r="E13" s="170">
        <v>18.797499999999999</v>
      </c>
      <c r="F13" s="202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131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136</v>
      </c>
      <c r="D14" s="165"/>
      <c r="E14" s="170">
        <v>7.04</v>
      </c>
      <c r="F14" s="202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131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137</v>
      </c>
      <c r="D15" s="165"/>
      <c r="E15" s="170">
        <v>12.920999999999999</v>
      </c>
      <c r="F15" s="202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131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138</v>
      </c>
      <c r="D16" s="165"/>
      <c r="E16" s="170">
        <v>-3.28</v>
      </c>
      <c r="F16" s="202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131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139</v>
      </c>
      <c r="D17" s="165"/>
      <c r="E17" s="170">
        <v>6.0060000000000002</v>
      </c>
      <c r="F17" s="202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131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140</v>
      </c>
      <c r="D18" s="165"/>
      <c r="E18" s="170">
        <v>2.87</v>
      </c>
      <c r="F18" s="202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131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3</v>
      </c>
      <c r="B19" s="160" t="s">
        <v>141</v>
      </c>
      <c r="C19" s="195" t="s">
        <v>142</v>
      </c>
      <c r="D19" s="162" t="s">
        <v>128</v>
      </c>
      <c r="E19" s="169">
        <v>8.2110000000000003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1.393E-2</v>
      </c>
      <c r="O19" s="163">
        <f>ROUND(E19*N19,5)</f>
        <v>0.11438</v>
      </c>
      <c r="P19" s="163">
        <v>0</v>
      </c>
      <c r="Q19" s="163">
        <f>ROUND(E19*P19,5)</f>
        <v>0</v>
      </c>
      <c r="R19" s="163"/>
      <c r="S19" s="163"/>
      <c r="T19" s="164">
        <v>0.69</v>
      </c>
      <c r="U19" s="163">
        <f>ROUND(E19*T19,2)</f>
        <v>5.67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143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6" t="s">
        <v>144</v>
      </c>
      <c r="D20" s="165"/>
      <c r="E20" s="170">
        <v>1.08</v>
      </c>
      <c r="F20" s="202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131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145</v>
      </c>
      <c r="D21" s="165"/>
      <c r="E21" s="170">
        <v>1.1759999999999999</v>
      </c>
      <c r="F21" s="202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131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6" t="s">
        <v>146</v>
      </c>
      <c r="D22" s="165"/>
      <c r="E22" s="170">
        <v>2.16</v>
      </c>
      <c r="F22" s="202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131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147</v>
      </c>
      <c r="D23" s="165"/>
      <c r="E23" s="170">
        <v>1.1399999999999999</v>
      </c>
      <c r="F23" s="202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131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6" t="s">
        <v>148</v>
      </c>
      <c r="D24" s="165"/>
      <c r="E24" s="170">
        <v>2.6549999999999998</v>
      </c>
      <c r="F24" s="202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131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4</v>
      </c>
      <c r="B25" s="160" t="s">
        <v>149</v>
      </c>
      <c r="C25" s="195" t="s">
        <v>150</v>
      </c>
      <c r="D25" s="162" t="s">
        <v>151</v>
      </c>
      <c r="E25" s="169">
        <v>9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2.0400000000000001E-2</v>
      </c>
      <c r="O25" s="163">
        <f>ROUND(E25*N25,5)</f>
        <v>0.18360000000000001</v>
      </c>
      <c r="P25" s="163">
        <v>0</v>
      </c>
      <c r="Q25" s="163">
        <f>ROUND(E25*P25,5)</f>
        <v>0</v>
      </c>
      <c r="R25" s="163"/>
      <c r="S25" s="163"/>
      <c r="T25" s="164">
        <v>0.24826999999999999</v>
      </c>
      <c r="U25" s="163">
        <f>ROUND(E25*T25,2)</f>
        <v>2.23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55" t="s">
        <v>124</v>
      </c>
      <c r="B26" s="161" t="s">
        <v>61</v>
      </c>
      <c r="C26" s="197" t="s">
        <v>62</v>
      </c>
      <c r="D26" s="166"/>
      <c r="E26" s="171"/>
      <c r="F26" s="174"/>
      <c r="G26" s="174">
        <f>SUMIF(AE27:AE37,"&lt;&gt;NOR",G27:G37)</f>
        <v>0</v>
      </c>
      <c r="H26" s="174"/>
      <c r="I26" s="174">
        <f>SUM(I27:I37)</f>
        <v>0</v>
      </c>
      <c r="J26" s="174"/>
      <c r="K26" s="174">
        <f>SUM(K27:K37)</f>
        <v>0</v>
      </c>
      <c r="L26" s="174"/>
      <c r="M26" s="174">
        <f>SUM(M27:M37)</f>
        <v>0</v>
      </c>
      <c r="N26" s="167"/>
      <c r="O26" s="167">
        <f>SUM(O27:O37)</f>
        <v>1.4252</v>
      </c>
      <c r="P26" s="167"/>
      <c r="Q26" s="167">
        <f>SUM(Q27:Q37)</f>
        <v>0</v>
      </c>
      <c r="R26" s="167"/>
      <c r="S26" s="167"/>
      <c r="T26" s="168"/>
      <c r="U26" s="167">
        <f>SUM(U27:U37)</f>
        <v>66.010000000000005</v>
      </c>
      <c r="AE26" t="s">
        <v>125</v>
      </c>
    </row>
    <row r="27" spans="1:60" ht="22.5" outlineLevel="1" x14ac:dyDescent="0.2">
      <c r="A27" s="154">
        <v>5</v>
      </c>
      <c r="B27" s="160" t="s">
        <v>152</v>
      </c>
      <c r="C27" s="195" t="s">
        <v>153</v>
      </c>
      <c r="D27" s="162" t="s">
        <v>128</v>
      </c>
      <c r="E27" s="169">
        <v>58.364519999999999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2.1190000000000001E-2</v>
      </c>
      <c r="O27" s="163">
        <f>ROUND(E27*N27,5)</f>
        <v>1.23674</v>
      </c>
      <c r="P27" s="163">
        <v>0</v>
      </c>
      <c r="Q27" s="163">
        <f>ROUND(E27*P27,5)</f>
        <v>0</v>
      </c>
      <c r="R27" s="163"/>
      <c r="S27" s="163"/>
      <c r="T27" s="164">
        <v>1.1000000000000001</v>
      </c>
      <c r="U27" s="163">
        <f>ROUND(E27*T27,2)</f>
        <v>64.2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143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154</v>
      </c>
      <c r="D28" s="165"/>
      <c r="E28" s="170">
        <v>4.7571000000000003</v>
      </c>
      <c r="F28" s="202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131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155</v>
      </c>
      <c r="D29" s="165"/>
      <c r="E29" s="170">
        <v>10.085100000000001</v>
      </c>
      <c r="F29" s="202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131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6" t="s">
        <v>156</v>
      </c>
      <c r="D30" s="165"/>
      <c r="E30" s="170">
        <v>2.73</v>
      </c>
      <c r="F30" s="202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131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157</v>
      </c>
      <c r="D31" s="165"/>
      <c r="E31" s="170">
        <v>7.0103999999999997</v>
      </c>
      <c r="F31" s="202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131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6" t="s">
        <v>158</v>
      </c>
      <c r="D32" s="165"/>
      <c r="E32" s="170">
        <v>9.0302000000000007</v>
      </c>
      <c r="F32" s="202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131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159</v>
      </c>
      <c r="D33" s="165"/>
      <c r="E33" s="170">
        <v>1.7484999999999999</v>
      </c>
      <c r="F33" s="202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131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6" t="s">
        <v>160</v>
      </c>
      <c r="D34" s="165"/>
      <c r="E34" s="170">
        <v>9.8699999999999992</v>
      </c>
      <c r="F34" s="202"/>
      <c r="G34" s="173"/>
      <c r="H34" s="173"/>
      <c r="I34" s="173"/>
      <c r="J34" s="173"/>
      <c r="K34" s="173"/>
      <c r="L34" s="173"/>
      <c r="M34" s="173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131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161</v>
      </c>
      <c r="D35" s="165"/>
      <c r="E35" s="170">
        <v>6.2865000000000002</v>
      </c>
      <c r="F35" s="202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131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6" t="s">
        <v>162</v>
      </c>
      <c r="D36" s="165"/>
      <c r="E36" s="170">
        <v>6.8467200000000004</v>
      </c>
      <c r="F36" s="202"/>
      <c r="G36" s="173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131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6</v>
      </c>
      <c r="B37" s="160" t="s">
        <v>163</v>
      </c>
      <c r="C37" s="195" t="s">
        <v>164</v>
      </c>
      <c r="D37" s="162" t="s">
        <v>151</v>
      </c>
      <c r="E37" s="169">
        <v>9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2.094E-2</v>
      </c>
      <c r="O37" s="163">
        <f>ROUND(E37*N37,5)</f>
        <v>0.18845999999999999</v>
      </c>
      <c r="P37" s="163">
        <v>0</v>
      </c>
      <c r="Q37" s="163">
        <f>ROUND(E37*P37,5)</f>
        <v>0</v>
      </c>
      <c r="R37" s="163"/>
      <c r="S37" s="163"/>
      <c r="T37" s="164">
        <v>0.2014</v>
      </c>
      <c r="U37" s="163">
        <f>ROUND(E37*T37,2)</f>
        <v>1.81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143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124</v>
      </c>
      <c r="B38" s="161" t="s">
        <v>63</v>
      </c>
      <c r="C38" s="197" t="s">
        <v>64</v>
      </c>
      <c r="D38" s="166"/>
      <c r="E38" s="171"/>
      <c r="F38" s="174"/>
      <c r="G38" s="174">
        <f>SUMIF(AE39:AE48,"&lt;&gt;NOR",G39:G48)</f>
        <v>0</v>
      </c>
      <c r="H38" s="174"/>
      <c r="I38" s="174">
        <f>SUM(I39:I48)</f>
        <v>0</v>
      </c>
      <c r="J38" s="174"/>
      <c r="K38" s="174">
        <f>SUM(K39:K48)</f>
        <v>0</v>
      </c>
      <c r="L38" s="174"/>
      <c r="M38" s="174">
        <f>SUM(M39:M48)</f>
        <v>0</v>
      </c>
      <c r="N38" s="167"/>
      <c r="O38" s="167">
        <f>SUM(O39:O48)</f>
        <v>5.9131200000000002</v>
      </c>
      <c r="P38" s="167"/>
      <c r="Q38" s="167">
        <f>SUM(Q39:Q48)</f>
        <v>0</v>
      </c>
      <c r="R38" s="167"/>
      <c r="S38" s="167"/>
      <c r="T38" s="168"/>
      <c r="U38" s="167">
        <f>SUM(U39:U48)</f>
        <v>109.29</v>
      </c>
      <c r="AE38" t="s">
        <v>125</v>
      </c>
    </row>
    <row r="39" spans="1:60" ht="22.5" outlineLevel="1" x14ac:dyDescent="0.2">
      <c r="A39" s="154">
        <v>7</v>
      </c>
      <c r="B39" s="160" t="s">
        <v>165</v>
      </c>
      <c r="C39" s="195" t="s">
        <v>166</v>
      </c>
      <c r="D39" s="162" t="s">
        <v>128</v>
      </c>
      <c r="E39" s="169">
        <v>276.31420000000003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63">
        <v>2.1399999999999999E-2</v>
      </c>
      <c r="O39" s="163">
        <f>ROUND(E39*N39,5)</f>
        <v>5.9131200000000002</v>
      </c>
      <c r="P39" s="163">
        <v>0</v>
      </c>
      <c r="Q39" s="163">
        <f>ROUND(E39*P39,5)</f>
        <v>0</v>
      </c>
      <c r="R39" s="163"/>
      <c r="S39" s="163"/>
      <c r="T39" s="164">
        <v>0.39550999999999997</v>
      </c>
      <c r="U39" s="163">
        <f>ROUND(E39*T39,2)</f>
        <v>109.29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33.75" outlineLevel="1" x14ac:dyDescent="0.2">
      <c r="A40" s="154"/>
      <c r="B40" s="160"/>
      <c r="C40" s="196" t="s">
        <v>167</v>
      </c>
      <c r="D40" s="165"/>
      <c r="E40" s="170">
        <v>43.1676</v>
      </c>
      <c r="F40" s="202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131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33.75" outlineLevel="1" x14ac:dyDescent="0.2">
      <c r="A41" s="154"/>
      <c r="B41" s="160"/>
      <c r="C41" s="196" t="s">
        <v>168</v>
      </c>
      <c r="D41" s="165"/>
      <c r="E41" s="170">
        <v>59.561399999999999</v>
      </c>
      <c r="F41" s="202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131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169</v>
      </c>
      <c r="D42" s="165"/>
      <c r="E42" s="170">
        <v>23.491</v>
      </c>
      <c r="F42" s="202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131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170</v>
      </c>
      <c r="D43" s="165"/>
      <c r="E43" s="170">
        <v>12.1</v>
      </c>
      <c r="F43" s="202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131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6" t="s">
        <v>171</v>
      </c>
      <c r="D44" s="165"/>
      <c r="E44" s="170">
        <v>1.845</v>
      </c>
      <c r="F44" s="202"/>
      <c r="G44" s="173"/>
      <c r="H44" s="173"/>
      <c r="I44" s="173"/>
      <c r="J44" s="173"/>
      <c r="K44" s="173"/>
      <c r="L44" s="173"/>
      <c r="M44" s="173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131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6" t="s">
        <v>172</v>
      </c>
      <c r="D45" s="165"/>
      <c r="E45" s="170">
        <v>14.124599999999999</v>
      </c>
      <c r="F45" s="202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131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/>
      <c r="B46" s="160"/>
      <c r="C46" s="196" t="s">
        <v>173</v>
      </c>
      <c r="D46" s="165"/>
      <c r="E46" s="170">
        <v>33.054200000000002</v>
      </c>
      <c r="F46" s="202"/>
      <c r="G46" s="173"/>
      <c r="H46" s="173"/>
      <c r="I46" s="173"/>
      <c r="J46" s="173"/>
      <c r="K46" s="173"/>
      <c r="L46" s="173"/>
      <c r="M46" s="173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131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/>
      <c r="B47" s="160"/>
      <c r="C47" s="196" t="s">
        <v>174</v>
      </c>
      <c r="D47" s="165"/>
      <c r="E47" s="170">
        <v>70.591999999999999</v>
      </c>
      <c r="F47" s="202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131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6" t="s">
        <v>175</v>
      </c>
      <c r="D48" s="165"/>
      <c r="E48" s="170">
        <v>18.378399999999999</v>
      </c>
      <c r="F48" s="202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131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124</v>
      </c>
      <c r="B49" s="161" t="s">
        <v>65</v>
      </c>
      <c r="C49" s="197" t="s">
        <v>66</v>
      </c>
      <c r="D49" s="166"/>
      <c r="E49" s="171"/>
      <c r="F49" s="174"/>
      <c r="G49" s="174">
        <f>SUMIF(AE50:AE52,"&lt;&gt;NOR",G50:G52)</f>
        <v>0</v>
      </c>
      <c r="H49" s="174"/>
      <c r="I49" s="174">
        <f>SUM(I50:I52)</f>
        <v>0</v>
      </c>
      <c r="J49" s="174"/>
      <c r="K49" s="174">
        <f>SUM(K50:K52)</f>
        <v>0</v>
      </c>
      <c r="L49" s="174"/>
      <c r="M49" s="174">
        <f>SUM(M50:M52)</f>
        <v>0</v>
      </c>
      <c r="N49" s="167"/>
      <c r="O49" s="167">
        <f>SUM(O50:O52)</f>
        <v>16.610420000000001</v>
      </c>
      <c r="P49" s="167"/>
      <c r="Q49" s="167">
        <f>SUM(Q50:Q52)</f>
        <v>24.715589999999999</v>
      </c>
      <c r="R49" s="167"/>
      <c r="S49" s="167"/>
      <c r="T49" s="168"/>
      <c r="U49" s="167">
        <f>SUM(U50:U52)</f>
        <v>279.94</v>
      </c>
      <c r="AE49" t="s">
        <v>125</v>
      </c>
    </row>
    <row r="50" spans="1:60" ht="22.5" outlineLevel="1" x14ac:dyDescent="0.2">
      <c r="A50" s="154">
        <v>8</v>
      </c>
      <c r="B50" s="160" t="s">
        <v>176</v>
      </c>
      <c r="C50" s="195" t="s">
        <v>177</v>
      </c>
      <c r="D50" s="162" t="s">
        <v>128</v>
      </c>
      <c r="E50" s="169">
        <v>59.27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63">
        <v>0.28025</v>
      </c>
      <c r="O50" s="163">
        <f>ROUND(E50*N50,5)</f>
        <v>16.610420000000001</v>
      </c>
      <c r="P50" s="163">
        <v>0.41699999999999998</v>
      </c>
      <c r="Q50" s="163">
        <f>ROUND(E50*P50,5)</f>
        <v>24.715589999999999</v>
      </c>
      <c r="R50" s="163"/>
      <c r="S50" s="163"/>
      <c r="T50" s="164">
        <v>4.7230499999999997</v>
      </c>
      <c r="U50" s="163">
        <f>ROUND(E50*T50,2)</f>
        <v>279.94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/>
      <c r="B51" s="160"/>
      <c r="C51" s="196" t="s">
        <v>178</v>
      </c>
      <c r="D51" s="165"/>
      <c r="E51" s="170">
        <v>34.36</v>
      </c>
      <c r="F51" s="202"/>
      <c r="G51" s="173"/>
      <c r="H51" s="173"/>
      <c r="I51" s="173"/>
      <c r="J51" s="173"/>
      <c r="K51" s="173"/>
      <c r="L51" s="173"/>
      <c r="M51" s="173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131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/>
      <c r="B52" s="160"/>
      <c r="C52" s="196" t="s">
        <v>179</v>
      </c>
      <c r="D52" s="165"/>
      <c r="E52" s="170">
        <v>24.91</v>
      </c>
      <c r="F52" s="202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131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155" t="s">
        <v>124</v>
      </c>
      <c r="B53" s="161" t="s">
        <v>67</v>
      </c>
      <c r="C53" s="197" t="s">
        <v>68</v>
      </c>
      <c r="D53" s="166"/>
      <c r="E53" s="171"/>
      <c r="F53" s="174"/>
      <c r="G53" s="174">
        <f>SUMIF(AE54:AE56,"&lt;&gt;NOR",G54:G56)</f>
        <v>0</v>
      </c>
      <c r="H53" s="174"/>
      <c r="I53" s="174">
        <f>SUM(I54:I56)</f>
        <v>0</v>
      </c>
      <c r="J53" s="174"/>
      <c r="K53" s="174">
        <f>SUM(K54:K56)</f>
        <v>0</v>
      </c>
      <c r="L53" s="174"/>
      <c r="M53" s="174">
        <f>SUM(M54:M56)</f>
        <v>0</v>
      </c>
      <c r="N53" s="167"/>
      <c r="O53" s="167">
        <f>SUM(O54:O56)</f>
        <v>2.1711199999999997</v>
      </c>
      <c r="P53" s="167"/>
      <c r="Q53" s="167">
        <f>SUM(Q54:Q56)</f>
        <v>0</v>
      </c>
      <c r="R53" s="167"/>
      <c r="S53" s="167"/>
      <c r="T53" s="168"/>
      <c r="U53" s="167">
        <f>SUM(U54:U56)</f>
        <v>57.97999999999999</v>
      </c>
      <c r="AE53" t="s">
        <v>125</v>
      </c>
    </row>
    <row r="54" spans="1:60" ht="22.5" outlineLevel="1" x14ac:dyDescent="0.2">
      <c r="A54" s="154">
        <v>9</v>
      </c>
      <c r="B54" s="160" t="s">
        <v>180</v>
      </c>
      <c r="C54" s="195" t="s">
        <v>181</v>
      </c>
      <c r="D54" s="162" t="s">
        <v>151</v>
      </c>
      <c r="E54" s="169">
        <v>8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63">
        <v>0.17879</v>
      </c>
      <c r="O54" s="163">
        <f>ROUND(E54*N54,5)</f>
        <v>1.43032</v>
      </c>
      <c r="P54" s="163">
        <v>0</v>
      </c>
      <c r="Q54" s="163">
        <f>ROUND(E54*P54,5)</f>
        <v>0</v>
      </c>
      <c r="R54" s="163"/>
      <c r="S54" s="163"/>
      <c r="T54" s="164">
        <v>4.6399400000000002</v>
      </c>
      <c r="U54" s="163">
        <f>ROUND(E54*T54,2)</f>
        <v>37.119999999999997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129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10</v>
      </c>
      <c r="B55" s="160" t="s">
        <v>182</v>
      </c>
      <c r="C55" s="195" t="s">
        <v>183</v>
      </c>
      <c r="D55" s="162" t="s">
        <v>151</v>
      </c>
      <c r="E55" s="169">
        <v>4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0.1797</v>
      </c>
      <c r="O55" s="163">
        <f>ROUND(E55*N55,5)</f>
        <v>0.71879999999999999</v>
      </c>
      <c r="P55" s="163">
        <v>0</v>
      </c>
      <c r="Q55" s="163">
        <f>ROUND(E55*P55,5)</f>
        <v>0</v>
      </c>
      <c r="R55" s="163"/>
      <c r="S55" s="163"/>
      <c r="T55" s="164">
        <v>4.6402200000000002</v>
      </c>
      <c r="U55" s="163">
        <f>ROUND(E55*T55,2)</f>
        <v>18.559999999999999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129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11</v>
      </c>
      <c r="B56" s="160" t="s">
        <v>184</v>
      </c>
      <c r="C56" s="195" t="s">
        <v>185</v>
      </c>
      <c r="D56" s="162" t="s">
        <v>151</v>
      </c>
      <c r="E56" s="169">
        <v>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3">
        <v>2.1999999999999999E-2</v>
      </c>
      <c r="O56" s="163">
        <f>ROUND(E56*N56,5)</f>
        <v>2.1999999999999999E-2</v>
      </c>
      <c r="P56" s="163">
        <v>0</v>
      </c>
      <c r="Q56" s="163">
        <f>ROUND(E56*P56,5)</f>
        <v>0</v>
      </c>
      <c r="R56" s="163"/>
      <c r="S56" s="163"/>
      <c r="T56" s="164">
        <v>2.2999999999999998</v>
      </c>
      <c r="U56" s="163">
        <f>ROUND(E56*T56,2)</f>
        <v>2.2999999999999998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143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124</v>
      </c>
      <c r="B57" s="161" t="s">
        <v>69</v>
      </c>
      <c r="C57" s="197" t="s">
        <v>70</v>
      </c>
      <c r="D57" s="166"/>
      <c r="E57" s="171"/>
      <c r="F57" s="174"/>
      <c r="G57" s="174">
        <f>SUMIF(AE58:AE60,"&lt;&gt;NOR",G58:G60)</f>
        <v>0</v>
      </c>
      <c r="H57" s="174"/>
      <c r="I57" s="174">
        <f>SUM(I58:I60)</f>
        <v>0</v>
      </c>
      <c r="J57" s="174"/>
      <c r="K57" s="174">
        <f>SUM(K58:K60)</f>
        <v>0</v>
      </c>
      <c r="L57" s="174"/>
      <c r="M57" s="174">
        <f>SUM(M58:M60)</f>
        <v>0</v>
      </c>
      <c r="N57" s="167"/>
      <c r="O57" s="167">
        <f>SUM(O58:O60)</f>
        <v>0.22728000000000001</v>
      </c>
      <c r="P57" s="167"/>
      <c r="Q57" s="167">
        <f>SUM(Q58:Q60)</f>
        <v>0</v>
      </c>
      <c r="R57" s="167"/>
      <c r="S57" s="167"/>
      <c r="T57" s="168"/>
      <c r="U57" s="167">
        <f>SUM(U58:U60)</f>
        <v>30.78</v>
      </c>
      <c r="AE57" t="s">
        <v>125</v>
      </c>
    </row>
    <row r="58" spans="1:60" outlineLevel="1" x14ac:dyDescent="0.2">
      <c r="A58" s="154">
        <v>12</v>
      </c>
      <c r="B58" s="160" t="s">
        <v>186</v>
      </c>
      <c r="C58" s="195" t="s">
        <v>187</v>
      </c>
      <c r="D58" s="162" t="s">
        <v>128</v>
      </c>
      <c r="E58" s="169">
        <v>143.84899999999999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63">
        <v>1.58E-3</v>
      </c>
      <c r="O58" s="163">
        <f>ROUND(E58*N58,5)</f>
        <v>0.22728000000000001</v>
      </c>
      <c r="P58" s="163">
        <v>0</v>
      </c>
      <c r="Q58" s="163">
        <f>ROUND(E58*P58,5)</f>
        <v>0</v>
      </c>
      <c r="R58" s="163"/>
      <c r="S58" s="163"/>
      <c r="T58" s="164">
        <v>0.214</v>
      </c>
      <c r="U58" s="163">
        <f>ROUND(E58*T58,2)</f>
        <v>30.78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143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/>
      <c r="B59" s="160"/>
      <c r="C59" s="196" t="s">
        <v>188</v>
      </c>
      <c r="D59" s="165"/>
      <c r="E59" s="170">
        <v>83.75</v>
      </c>
      <c r="F59" s="202"/>
      <c r="G59" s="173"/>
      <c r="H59" s="173"/>
      <c r="I59" s="173"/>
      <c r="J59" s="173"/>
      <c r="K59" s="173"/>
      <c r="L59" s="173"/>
      <c r="M59" s="173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131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/>
      <c r="B60" s="160"/>
      <c r="C60" s="196" t="s">
        <v>189</v>
      </c>
      <c r="D60" s="165"/>
      <c r="E60" s="170">
        <v>60.098999999999997</v>
      </c>
      <c r="F60" s="202"/>
      <c r="G60" s="173"/>
      <c r="H60" s="173"/>
      <c r="I60" s="173"/>
      <c r="J60" s="173"/>
      <c r="K60" s="173"/>
      <c r="L60" s="173"/>
      <c r="M60" s="173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131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55" t="s">
        <v>124</v>
      </c>
      <c r="B61" s="161" t="s">
        <v>71</v>
      </c>
      <c r="C61" s="197" t="s">
        <v>72</v>
      </c>
      <c r="D61" s="166"/>
      <c r="E61" s="171"/>
      <c r="F61" s="174"/>
      <c r="G61" s="174">
        <f>SUMIF(AE62:AE64,"&lt;&gt;NOR",G62:G64)</f>
        <v>0</v>
      </c>
      <c r="H61" s="174"/>
      <c r="I61" s="174">
        <f>SUM(I62:I64)</f>
        <v>0</v>
      </c>
      <c r="J61" s="174"/>
      <c r="K61" s="174">
        <f>SUM(K62:K64)</f>
        <v>0</v>
      </c>
      <c r="L61" s="174"/>
      <c r="M61" s="174">
        <f>SUM(M62:M64)</f>
        <v>0</v>
      </c>
      <c r="N61" s="167"/>
      <c r="O61" s="167">
        <f>SUM(O62:O64)</f>
        <v>0</v>
      </c>
      <c r="P61" s="167"/>
      <c r="Q61" s="167">
        <f>SUM(Q62:Q64)</f>
        <v>0</v>
      </c>
      <c r="R61" s="167"/>
      <c r="S61" s="167"/>
      <c r="T61" s="168"/>
      <c r="U61" s="167">
        <f>SUM(U62:U64)</f>
        <v>0.89</v>
      </c>
      <c r="AE61" t="s">
        <v>125</v>
      </c>
    </row>
    <row r="62" spans="1:60" outlineLevel="1" x14ac:dyDescent="0.2">
      <c r="A62" s="154">
        <v>13</v>
      </c>
      <c r="B62" s="160" t="s">
        <v>190</v>
      </c>
      <c r="C62" s="195" t="s">
        <v>191</v>
      </c>
      <c r="D62" s="162" t="s">
        <v>128</v>
      </c>
      <c r="E62" s="169">
        <v>59.27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1.4999999999999999E-2</v>
      </c>
      <c r="U62" s="163">
        <f>ROUND(E62*T62,2)</f>
        <v>0.89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143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/>
      <c r="B63" s="160"/>
      <c r="C63" s="196" t="s">
        <v>192</v>
      </c>
      <c r="D63" s="165"/>
      <c r="E63" s="170">
        <v>34.36</v>
      </c>
      <c r="F63" s="173"/>
      <c r="G63" s="173"/>
      <c r="H63" s="173"/>
      <c r="I63" s="173"/>
      <c r="J63" s="173"/>
      <c r="K63" s="173"/>
      <c r="L63" s="173"/>
      <c r="M63" s="173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131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/>
      <c r="B64" s="160"/>
      <c r="C64" s="196" t="s">
        <v>179</v>
      </c>
      <c r="D64" s="165"/>
      <c r="E64" s="170">
        <v>24.91</v>
      </c>
      <c r="F64" s="173"/>
      <c r="G64" s="173"/>
      <c r="H64" s="173"/>
      <c r="I64" s="173"/>
      <c r="J64" s="173"/>
      <c r="K64" s="173"/>
      <c r="L64" s="173"/>
      <c r="M64" s="173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131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x14ac:dyDescent="0.2">
      <c r="A65" s="155" t="s">
        <v>124</v>
      </c>
      <c r="B65" s="161" t="s">
        <v>73</v>
      </c>
      <c r="C65" s="197" t="s">
        <v>74</v>
      </c>
      <c r="D65" s="166"/>
      <c r="E65" s="171"/>
      <c r="F65" s="174"/>
      <c r="G65" s="174">
        <f>SUMIF(AE66:AE79,"&lt;&gt;NOR",G66:G79)</f>
        <v>0</v>
      </c>
      <c r="H65" s="174"/>
      <c r="I65" s="174">
        <f>SUM(I66:I79)</f>
        <v>0</v>
      </c>
      <c r="J65" s="174"/>
      <c r="K65" s="174">
        <f>SUM(K66:K79)</f>
        <v>0</v>
      </c>
      <c r="L65" s="174"/>
      <c r="M65" s="174">
        <f>SUM(M66:M79)</f>
        <v>0</v>
      </c>
      <c r="N65" s="167"/>
      <c r="O65" s="167">
        <f>SUM(O66:O79)</f>
        <v>6.6179999999999989E-2</v>
      </c>
      <c r="P65" s="167"/>
      <c r="Q65" s="167">
        <f>SUM(Q66:Q79)</f>
        <v>12.08441</v>
      </c>
      <c r="R65" s="167"/>
      <c r="S65" s="167"/>
      <c r="T65" s="168"/>
      <c r="U65" s="167">
        <f>SUM(U66:U79)</f>
        <v>59.440000000000005</v>
      </c>
      <c r="AE65" t="s">
        <v>125</v>
      </c>
    </row>
    <row r="66" spans="1:60" outlineLevel="1" x14ac:dyDescent="0.2">
      <c r="A66" s="154">
        <v>14</v>
      </c>
      <c r="B66" s="160" t="s">
        <v>193</v>
      </c>
      <c r="C66" s="195" t="s">
        <v>194</v>
      </c>
      <c r="D66" s="162" t="s">
        <v>128</v>
      </c>
      <c r="E66" s="169">
        <v>17.717700000000001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63">
        <v>6.7000000000000002E-4</v>
      </c>
      <c r="O66" s="163">
        <f>ROUND(E66*N66,5)</f>
        <v>1.187E-2</v>
      </c>
      <c r="P66" s="163">
        <v>0.20399999999999999</v>
      </c>
      <c r="Q66" s="163">
        <f>ROUND(E66*P66,5)</f>
        <v>3.6144099999999999</v>
      </c>
      <c r="R66" s="163"/>
      <c r="S66" s="163"/>
      <c r="T66" s="164">
        <v>0.82213999999999998</v>
      </c>
      <c r="U66" s="163">
        <f>ROUND(E66*T66,2)</f>
        <v>14.57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129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6" t="s">
        <v>195</v>
      </c>
      <c r="D67" s="165"/>
      <c r="E67" s="170">
        <v>17.717700000000001</v>
      </c>
      <c r="F67" s="202"/>
      <c r="G67" s="173"/>
      <c r="H67" s="173"/>
      <c r="I67" s="173"/>
      <c r="J67" s="173"/>
      <c r="K67" s="173"/>
      <c r="L67" s="173"/>
      <c r="M67" s="173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131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15</v>
      </c>
      <c r="B68" s="160" t="s">
        <v>196</v>
      </c>
      <c r="C68" s="195" t="s">
        <v>197</v>
      </c>
      <c r="D68" s="162" t="s">
        <v>128</v>
      </c>
      <c r="E68" s="169">
        <v>54.097349999999999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63">
        <v>6.7000000000000002E-4</v>
      </c>
      <c r="O68" s="163">
        <f>ROUND(E68*N68,5)</f>
        <v>3.6249999999999998E-2</v>
      </c>
      <c r="P68" s="163">
        <v>0.13400000000000001</v>
      </c>
      <c r="Q68" s="163">
        <f>ROUND(E68*P68,5)</f>
        <v>7.2490399999999999</v>
      </c>
      <c r="R68" s="163"/>
      <c r="S68" s="163"/>
      <c r="T68" s="164">
        <v>0.58018999999999998</v>
      </c>
      <c r="U68" s="163">
        <f>ROUND(E68*T68,2)</f>
        <v>31.39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129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196" t="s">
        <v>198</v>
      </c>
      <c r="D69" s="165"/>
      <c r="E69" s="170">
        <v>28.290749999999999</v>
      </c>
      <c r="F69" s="202"/>
      <c r="G69" s="173"/>
      <c r="H69" s="173"/>
      <c r="I69" s="173"/>
      <c r="J69" s="173"/>
      <c r="K69" s="173"/>
      <c r="L69" s="173"/>
      <c r="M69" s="173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131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6" t="s">
        <v>199</v>
      </c>
      <c r="D70" s="165"/>
      <c r="E70" s="170">
        <v>25.8066</v>
      </c>
      <c r="F70" s="202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131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16</v>
      </c>
      <c r="B71" s="160" t="s">
        <v>200</v>
      </c>
      <c r="C71" s="195" t="s">
        <v>201</v>
      </c>
      <c r="D71" s="162" t="s">
        <v>128</v>
      </c>
      <c r="E71" s="169">
        <v>11.48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63">
        <v>1.17E-3</v>
      </c>
      <c r="O71" s="163">
        <f>ROUND(E71*N71,5)</f>
        <v>1.3429999999999999E-2</v>
      </c>
      <c r="P71" s="163">
        <v>7.5999999999999998E-2</v>
      </c>
      <c r="Q71" s="163">
        <f>ROUND(E71*P71,5)</f>
        <v>0.87248000000000003</v>
      </c>
      <c r="R71" s="163"/>
      <c r="S71" s="163"/>
      <c r="T71" s="164">
        <v>0.93899999999999995</v>
      </c>
      <c r="U71" s="163">
        <f>ROUND(E71*T71,2)</f>
        <v>10.78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143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6" t="s">
        <v>202</v>
      </c>
      <c r="D72" s="165"/>
      <c r="E72" s="170">
        <v>0.94499999999999995</v>
      </c>
      <c r="F72" s="202"/>
      <c r="G72" s="173"/>
      <c r="H72" s="173"/>
      <c r="I72" s="173"/>
      <c r="J72" s="173"/>
      <c r="K72" s="173"/>
      <c r="L72" s="173"/>
      <c r="M72" s="173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131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196" t="s">
        <v>203</v>
      </c>
      <c r="D73" s="165"/>
      <c r="E73" s="170">
        <v>1.89</v>
      </c>
      <c r="F73" s="202"/>
      <c r="G73" s="173"/>
      <c r="H73" s="173"/>
      <c r="I73" s="173"/>
      <c r="J73" s="173"/>
      <c r="K73" s="173"/>
      <c r="L73" s="173"/>
      <c r="M73" s="173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131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17</v>
      </c>
      <c r="B74" s="160" t="s">
        <v>204</v>
      </c>
      <c r="C74" s="195" t="s">
        <v>205</v>
      </c>
      <c r="D74" s="162" t="s">
        <v>128</v>
      </c>
      <c r="E74" s="169">
        <v>3.96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63">
        <v>1.17E-3</v>
      </c>
      <c r="O74" s="163">
        <f>ROUND(E74*N74,5)</f>
        <v>4.6299999999999996E-3</v>
      </c>
      <c r="P74" s="163">
        <v>8.7999999999999995E-2</v>
      </c>
      <c r="Q74" s="163">
        <f>ROUND(E74*P74,5)</f>
        <v>0.34848000000000001</v>
      </c>
      <c r="R74" s="163"/>
      <c r="S74" s="163"/>
      <c r="T74" s="164">
        <v>0.55600000000000005</v>
      </c>
      <c r="U74" s="163">
        <f>ROUND(E74*T74,2)</f>
        <v>2.2000000000000002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143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196" t="s">
        <v>206</v>
      </c>
      <c r="D75" s="165"/>
      <c r="E75" s="170">
        <v>22.38</v>
      </c>
      <c r="F75" s="202"/>
      <c r="G75" s="173"/>
      <c r="H75" s="173"/>
      <c r="I75" s="173"/>
      <c r="J75" s="173"/>
      <c r="K75" s="173"/>
      <c r="L75" s="173"/>
      <c r="M75" s="173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131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6" t="s">
        <v>207</v>
      </c>
      <c r="D76" s="165"/>
      <c r="E76" s="170">
        <v>9.24</v>
      </c>
      <c r="F76" s="202"/>
      <c r="G76" s="173"/>
      <c r="H76" s="173"/>
      <c r="I76" s="173"/>
      <c r="J76" s="173"/>
      <c r="K76" s="173"/>
      <c r="L76" s="173"/>
      <c r="M76" s="173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131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6" t="s">
        <v>208</v>
      </c>
      <c r="D77" s="165"/>
      <c r="E77" s="170">
        <v>3</v>
      </c>
      <c r="F77" s="202"/>
      <c r="G77" s="173"/>
      <c r="H77" s="173"/>
      <c r="I77" s="173"/>
      <c r="J77" s="173"/>
      <c r="K77" s="173"/>
      <c r="L77" s="173"/>
      <c r="M77" s="173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131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6" t="s">
        <v>209</v>
      </c>
      <c r="D78" s="165"/>
      <c r="E78" s="170">
        <v>0.8</v>
      </c>
      <c r="F78" s="202"/>
      <c r="G78" s="173"/>
      <c r="H78" s="173"/>
      <c r="I78" s="173"/>
      <c r="J78" s="173"/>
      <c r="K78" s="173"/>
      <c r="L78" s="173"/>
      <c r="M78" s="173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131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18</v>
      </c>
      <c r="B79" s="160" t="s">
        <v>210</v>
      </c>
      <c r="C79" s="195" t="s">
        <v>211</v>
      </c>
      <c r="D79" s="162" t="s">
        <v>151</v>
      </c>
      <c r="E79" s="169">
        <v>10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0.05</v>
      </c>
      <c r="U79" s="163">
        <f>ROUND(E79*T79,2)</f>
        <v>0.5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143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x14ac:dyDescent="0.2">
      <c r="A80" s="155" t="s">
        <v>124</v>
      </c>
      <c r="B80" s="161" t="s">
        <v>75</v>
      </c>
      <c r="C80" s="197" t="s">
        <v>76</v>
      </c>
      <c r="D80" s="166"/>
      <c r="E80" s="171"/>
      <c r="F80" s="174"/>
      <c r="G80" s="174">
        <f>SUMIF(AE81:AE92,"&lt;&gt;NOR",G81:G92)</f>
        <v>0</v>
      </c>
      <c r="H80" s="174"/>
      <c r="I80" s="174">
        <f>SUM(I81:I92)</f>
        <v>0</v>
      </c>
      <c r="J80" s="174"/>
      <c r="K80" s="174">
        <f>SUM(K81:K92)</f>
        <v>0</v>
      </c>
      <c r="L80" s="174"/>
      <c r="M80" s="174">
        <f>SUM(M81:M92)</f>
        <v>0</v>
      </c>
      <c r="N80" s="167"/>
      <c r="O80" s="167">
        <f>SUM(O81:O92)</f>
        <v>5.1599999999999997E-3</v>
      </c>
      <c r="P80" s="167"/>
      <c r="Q80" s="167">
        <f>SUM(Q81:Q92)</f>
        <v>10.925940000000001</v>
      </c>
      <c r="R80" s="167"/>
      <c r="S80" s="167"/>
      <c r="T80" s="168"/>
      <c r="U80" s="167">
        <f>SUM(U81:U92)</f>
        <v>87.110000000000014</v>
      </c>
      <c r="AE80" t="s">
        <v>125</v>
      </c>
    </row>
    <row r="81" spans="1:60" outlineLevel="1" x14ac:dyDescent="0.2">
      <c r="A81" s="154">
        <v>19</v>
      </c>
      <c r="B81" s="160" t="s">
        <v>212</v>
      </c>
      <c r="C81" s="195" t="s">
        <v>213</v>
      </c>
      <c r="D81" s="162" t="s">
        <v>214</v>
      </c>
      <c r="E81" s="169">
        <v>2.835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63">
        <v>1.82E-3</v>
      </c>
      <c r="O81" s="163">
        <f>ROUND(E81*N81,5)</f>
        <v>5.1599999999999997E-3</v>
      </c>
      <c r="P81" s="163">
        <v>1.95</v>
      </c>
      <c r="Q81" s="163">
        <f>ROUND(E81*P81,5)</f>
        <v>5.5282499999999999</v>
      </c>
      <c r="R81" s="163"/>
      <c r="S81" s="163"/>
      <c r="T81" s="164">
        <v>5.633</v>
      </c>
      <c r="U81" s="163">
        <f>ROUND(E81*T81,2)</f>
        <v>15.97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143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0"/>
      <c r="C82" s="196" t="s">
        <v>202</v>
      </c>
      <c r="D82" s="165"/>
      <c r="E82" s="170">
        <v>0.94499999999999995</v>
      </c>
      <c r="F82" s="202"/>
      <c r="G82" s="173"/>
      <c r="H82" s="173"/>
      <c r="I82" s="173"/>
      <c r="J82" s="173"/>
      <c r="K82" s="173"/>
      <c r="L82" s="173"/>
      <c r="M82" s="173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131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6" t="s">
        <v>203</v>
      </c>
      <c r="D83" s="165"/>
      <c r="E83" s="170">
        <v>1.89</v>
      </c>
      <c r="F83" s="202"/>
      <c r="G83" s="173"/>
      <c r="H83" s="173"/>
      <c r="I83" s="173"/>
      <c r="J83" s="173"/>
      <c r="K83" s="173"/>
      <c r="L83" s="173"/>
      <c r="M83" s="173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131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20</v>
      </c>
      <c r="B84" s="160" t="s">
        <v>215</v>
      </c>
      <c r="C84" s="195" t="s">
        <v>216</v>
      </c>
      <c r="D84" s="162" t="s">
        <v>128</v>
      </c>
      <c r="E84" s="169">
        <v>79.377799999999993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63">
        <v>0</v>
      </c>
      <c r="O84" s="163">
        <f>ROUND(E84*N84,5)</f>
        <v>0</v>
      </c>
      <c r="P84" s="163">
        <v>6.8000000000000005E-2</v>
      </c>
      <c r="Q84" s="163">
        <f>ROUND(E84*P84,5)</f>
        <v>5.3976899999999999</v>
      </c>
      <c r="R84" s="163"/>
      <c r="S84" s="163"/>
      <c r="T84" s="164">
        <v>0.3</v>
      </c>
      <c r="U84" s="163">
        <f>ROUND(E84*T84,2)</f>
        <v>23.81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143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/>
      <c r="B85" s="160"/>
      <c r="C85" s="196" t="s">
        <v>217</v>
      </c>
      <c r="D85" s="165"/>
      <c r="E85" s="170">
        <v>46.027999999999999</v>
      </c>
      <c r="F85" s="202"/>
      <c r="G85" s="173"/>
      <c r="H85" s="173"/>
      <c r="I85" s="173"/>
      <c r="J85" s="173"/>
      <c r="K85" s="173"/>
      <c r="L85" s="173"/>
      <c r="M85" s="173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131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/>
      <c r="B86" s="160"/>
      <c r="C86" s="196" t="s">
        <v>218</v>
      </c>
      <c r="D86" s="165"/>
      <c r="E86" s="170">
        <v>33.349800000000002</v>
      </c>
      <c r="F86" s="202"/>
      <c r="G86" s="173"/>
      <c r="H86" s="173"/>
      <c r="I86" s="173"/>
      <c r="J86" s="173"/>
      <c r="K86" s="173"/>
      <c r="L86" s="173"/>
      <c r="M86" s="173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131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21</v>
      </c>
      <c r="B87" s="160" t="s">
        <v>219</v>
      </c>
      <c r="C87" s="195" t="s">
        <v>220</v>
      </c>
      <c r="D87" s="162" t="s">
        <v>221</v>
      </c>
      <c r="E87" s="169">
        <v>30.800219999999999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0.94199999999999995</v>
      </c>
      <c r="U87" s="163">
        <f>ROUND(E87*T87,2)</f>
        <v>29.01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143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/>
      <c r="B88" s="160"/>
      <c r="C88" s="196" t="s">
        <v>222</v>
      </c>
      <c r="D88" s="165"/>
      <c r="E88" s="170">
        <v>30.800219999999999</v>
      </c>
      <c r="F88" s="202"/>
      <c r="G88" s="173"/>
      <c r="H88" s="173"/>
      <c r="I88" s="173"/>
      <c r="J88" s="173"/>
      <c r="K88" s="173"/>
      <c r="L88" s="173"/>
      <c r="M88" s="173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131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22</v>
      </c>
      <c r="B89" s="160" t="s">
        <v>223</v>
      </c>
      <c r="C89" s="195" t="s">
        <v>224</v>
      </c>
      <c r="D89" s="162" t="s">
        <v>221</v>
      </c>
      <c r="E89" s="169">
        <v>30.8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0.105</v>
      </c>
      <c r="U89" s="163">
        <f>ROUND(E89*T89,2)</f>
        <v>3.23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143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23</v>
      </c>
      <c r="B90" s="160" t="s">
        <v>225</v>
      </c>
      <c r="C90" s="195" t="s">
        <v>226</v>
      </c>
      <c r="D90" s="162" t="s">
        <v>221</v>
      </c>
      <c r="E90" s="169">
        <v>30.8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0</v>
      </c>
      <c r="U90" s="163">
        <f>ROUND(E90*T90,2)</f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143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24</v>
      </c>
      <c r="B91" s="160" t="s">
        <v>227</v>
      </c>
      <c r="C91" s="195" t="s">
        <v>228</v>
      </c>
      <c r="D91" s="162" t="s">
        <v>221</v>
      </c>
      <c r="E91" s="169">
        <v>30.8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63">
        <v>0</v>
      </c>
      <c r="O91" s="163">
        <f>ROUND(E91*N91,5)</f>
        <v>0</v>
      </c>
      <c r="P91" s="163">
        <v>0</v>
      </c>
      <c r="Q91" s="163">
        <f>ROUND(E91*P91,5)</f>
        <v>0</v>
      </c>
      <c r="R91" s="163"/>
      <c r="S91" s="163"/>
      <c r="T91" s="164">
        <v>0.49</v>
      </c>
      <c r="U91" s="163">
        <f>ROUND(E91*T91,2)</f>
        <v>15.09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143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25</v>
      </c>
      <c r="B92" s="160" t="s">
        <v>229</v>
      </c>
      <c r="C92" s="195" t="s">
        <v>230</v>
      </c>
      <c r="D92" s="162" t="s">
        <v>221</v>
      </c>
      <c r="E92" s="169">
        <v>30.8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</v>
      </c>
      <c r="U92" s="163">
        <f>ROUND(E92*T92,2)</f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143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55" t="s">
        <v>124</v>
      </c>
      <c r="B93" s="161" t="s">
        <v>77</v>
      </c>
      <c r="C93" s="197" t="s">
        <v>78</v>
      </c>
      <c r="D93" s="166"/>
      <c r="E93" s="171"/>
      <c r="F93" s="174"/>
      <c r="G93" s="174">
        <f>SUMIF(AE94:AE95,"&lt;&gt;NOR",G94:G95)</f>
        <v>0</v>
      </c>
      <c r="H93" s="174"/>
      <c r="I93" s="174">
        <f>SUM(I94:I95)</f>
        <v>0</v>
      </c>
      <c r="J93" s="174"/>
      <c r="K93" s="174">
        <f>SUM(K94:K95)</f>
        <v>0</v>
      </c>
      <c r="L93" s="174"/>
      <c r="M93" s="174">
        <f>SUM(M94:M95)</f>
        <v>0</v>
      </c>
      <c r="N93" s="167"/>
      <c r="O93" s="167">
        <f>SUM(O94:O95)</f>
        <v>1.157E-2</v>
      </c>
      <c r="P93" s="167"/>
      <c r="Q93" s="167">
        <f>SUM(Q94:Q95)</f>
        <v>0</v>
      </c>
      <c r="R93" s="167"/>
      <c r="S93" s="167"/>
      <c r="T93" s="168"/>
      <c r="U93" s="167">
        <f>SUM(U94:U95)</f>
        <v>1.3</v>
      </c>
      <c r="AE93" t="s">
        <v>125</v>
      </c>
    </row>
    <row r="94" spans="1:60" outlineLevel="1" x14ac:dyDescent="0.2">
      <c r="A94" s="154">
        <v>26</v>
      </c>
      <c r="B94" s="160" t="s">
        <v>231</v>
      </c>
      <c r="C94" s="195" t="s">
        <v>232</v>
      </c>
      <c r="D94" s="162" t="s">
        <v>128</v>
      </c>
      <c r="E94" s="169">
        <v>3.06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21</v>
      </c>
      <c r="M94" s="173">
        <f>G94*(1+L94/100)</f>
        <v>0</v>
      </c>
      <c r="N94" s="163">
        <v>3.7799999999999999E-3</v>
      </c>
      <c r="O94" s="163">
        <f>ROUND(E94*N94,5)</f>
        <v>1.157E-2</v>
      </c>
      <c r="P94" s="163">
        <v>0</v>
      </c>
      <c r="Q94" s="163">
        <f>ROUND(E94*P94,5)</f>
        <v>0</v>
      </c>
      <c r="R94" s="163"/>
      <c r="S94" s="163"/>
      <c r="T94" s="164">
        <v>0.42403000000000002</v>
      </c>
      <c r="U94" s="163">
        <f>ROUND(E94*T94,2)</f>
        <v>1.3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129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6" t="s">
        <v>233</v>
      </c>
      <c r="D95" s="165"/>
      <c r="E95" s="170">
        <v>3.06</v>
      </c>
      <c r="F95" s="173"/>
      <c r="G95" s="173"/>
      <c r="H95" s="173"/>
      <c r="I95" s="173"/>
      <c r="J95" s="173"/>
      <c r="K95" s="173"/>
      <c r="L95" s="173"/>
      <c r="M95" s="173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131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x14ac:dyDescent="0.2">
      <c r="A96" s="155" t="s">
        <v>124</v>
      </c>
      <c r="B96" s="161" t="s">
        <v>79</v>
      </c>
      <c r="C96" s="197" t="s">
        <v>80</v>
      </c>
      <c r="D96" s="166"/>
      <c r="E96" s="171"/>
      <c r="F96" s="174"/>
      <c r="G96" s="174">
        <f>SUMIF(AE97:AE97,"&lt;&gt;NOR",G97:G97)</f>
        <v>0</v>
      </c>
      <c r="H96" s="174"/>
      <c r="I96" s="174">
        <f>SUM(I97:I97)</f>
        <v>0</v>
      </c>
      <c r="J96" s="174"/>
      <c r="K96" s="174">
        <f>SUM(K97:K97)</f>
        <v>0</v>
      </c>
      <c r="L96" s="174"/>
      <c r="M96" s="174">
        <f>SUM(M97:M97)</f>
        <v>0</v>
      </c>
      <c r="N96" s="167"/>
      <c r="O96" s="167">
        <f>SUM(O97:O97)</f>
        <v>0.21706</v>
      </c>
      <c r="P96" s="167"/>
      <c r="Q96" s="167">
        <f>SUM(Q97:Q97)</f>
        <v>0</v>
      </c>
      <c r="R96" s="167"/>
      <c r="S96" s="167"/>
      <c r="T96" s="168"/>
      <c r="U96" s="167">
        <f>SUM(U97:U97)</f>
        <v>1.9</v>
      </c>
      <c r="AE96" t="s">
        <v>125</v>
      </c>
    </row>
    <row r="97" spans="1:60" outlineLevel="1" x14ac:dyDescent="0.2">
      <c r="A97" s="154">
        <v>27</v>
      </c>
      <c r="B97" s="160" t="s">
        <v>234</v>
      </c>
      <c r="C97" s="195" t="s">
        <v>235</v>
      </c>
      <c r="D97" s="162" t="s">
        <v>236</v>
      </c>
      <c r="E97" s="169">
        <v>1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63">
        <v>0.21706</v>
      </c>
      <c r="O97" s="163">
        <f>ROUND(E97*N97,5)</f>
        <v>0.21706</v>
      </c>
      <c r="P97" s="163">
        <v>0</v>
      </c>
      <c r="Q97" s="163">
        <f>ROUND(E97*P97,5)</f>
        <v>0</v>
      </c>
      <c r="R97" s="163"/>
      <c r="S97" s="163"/>
      <c r="T97" s="164">
        <v>1.90038</v>
      </c>
      <c r="U97" s="163">
        <f>ROUND(E97*T97,2)</f>
        <v>1.9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143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55" t="s">
        <v>124</v>
      </c>
      <c r="B98" s="161" t="s">
        <v>81</v>
      </c>
      <c r="C98" s="197" t="s">
        <v>82</v>
      </c>
      <c r="D98" s="166"/>
      <c r="E98" s="171"/>
      <c r="F98" s="174"/>
      <c r="G98" s="174">
        <f>SUMIF(AE99:AE99,"&lt;&gt;NOR",G99:G99)</f>
        <v>0</v>
      </c>
      <c r="H98" s="174"/>
      <c r="I98" s="174">
        <f>SUM(I99:I99)</f>
        <v>0</v>
      </c>
      <c r="J98" s="174"/>
      <c r="K98" s="174">
        <f>SUM(K99:K99)</f>
        <v>0</v>
      </c>
      <c r="L98" s="174"/>
      <c r="M98" s="174">
        <f>SUM(M99:M99)</f>
        <v>0</v>
      </c>
      <c r="N98" s="167"/>
      <c r="O98" s="167">
        <f>SUM(O99:O99)</f>
        <v>2.8879999999999999E-2</v>
      </c>
      <c r="P98" s="167"/>
      <c r="Q98" s="167">
        <f>SUM(Q99:Q99)</f>
        <v>0</v>
      </c>
      <c r="R98" s="167"/>
      <c r="S98" s="167"/>
      <c r="T98" s="168"/>
      <c r="U98" s="167">
        <f>SUM(U99:U99)</f>
        <v>2.5</v>
      </c>
      <c r="AE98" t="s">
        <v>125</v>
      </c>
    </row>
    <row r="99" spans="1:60" ht="22.5" outlineLevel="1" x14ac:dyDescent="0.2">
      <c r="A99" s="154">
        <v>28</v>
      </c>
      <c r="B99" s="160" t="s">
        <v>237</v>
      </c>
      <c r="C99" s="195" t="s">
        <v>238</v>
      </c>
      <c r="D99" s="162" t="s">
        <v>236</v>
      </c>
      <c r="E99" s="169">
        <v>2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63">
        <v>1.444E-2</v>
      </c>
      <c r="O99" s="163">
        <f>ROUND(E99*N99,5)</f>
        <v>2.8879999999999999E-2</v>
      </c>
      <c r="P99" s="163">
        <v>0</v>
      </c>
      <c r="Q99" s="163">
        <f>ROUND(E99*P99,5)</f>
        <v>0</v>
      </c>
      <c r="R99" s="163"/>
      <c r="S99" s="163"/>
      <c r="T99" s="164">
        <v>1.25</v>
      </c>
      <c r="U99" s="163">
        <f>ROUND(E99*T99,2)</f>
        <v>2.5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143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155" t="s">
        <v>124</v>
      </c>
      <c r="B100" s="161" t="s">
        <v>83</v>
      </c>
      <c r="C100" s="197" t="s">
        <v>84</v>
      </c>
      <c r="D100" s="166"/>
      <c r="E100" s="171"/>
      <c r="F100" s="174"/>
      <c r="G100" s="174">
        <f>SUMIF(AE101:AE101,"&lt;&gt;NOR",G101:G101)</f>
        <v>0</v>
      </c>
      <c r="H100" s="174"/>
      <c r="I100" s="174">
        <f>SUM(I101:I101)</f>
        <v>0</v>
      </c>
      <c r="J100" s="174"/>
      <c r="K100" s="174">
        <f>SUM(K101:K101)</f>
        <v>0</v>
      </c>
      <c r="L100" s="174"/>
      <c r="M100" s="174">
        <f>SUM(M101:M101)</f>
        <v>0</v>
      </c>
      <c r="N100" s="167"/>
      <c r="O100" s="167">
        <f>SUM(O101:O101)</f>
        <v>0</v>
      </c>
      <c r="P100" s="167"/>
      <c r="Q100" s="167">
        <f>SUM(Q101:Q101)</f>
        <v>0</v>
      </c>
      <c r="R100" s="167"/>
      <c r="S100" s="167"/>
      <c r="T100" s="168"/>
      <c r="U100" s="167">
        <f>SUM(U101:U101)</f>
        <v>0.13</v>
      </c>
      <c r="AE100" t="s">
        <v>125</v>
      </c>
    </row>
    <row r="101" spans="1:60" outlineLevel="1" x14ac:dyDescent="0.2">
      <c r="A101" s="154">
        <v>29</v>
      </c>
      <c r="B101" s="160" t="s">
        <v>239</v>
      </c>
      <c r="C101" s="195" t="s">
        <v>240</v>
      </c>
      <c r="D101" s="162" t="s">
        <v>236</v>
      </c>
      <c r="E101" s="169">
        <v>1</v>
      </c>
      <c r="F101" s="172"/>
      <c r="G101" s="173">
        <f>ROUND(E101*F101,2)</f>
        <v>0</v>
      </c>
      <c r="H101" s="172"/>
      <c r="I101" s="173">
        <f>ROUND(E101*H101,2)</f>
        <v>0</v>
      </c>
      <c r="J101" s="172"/>
      <c r="K101" s="173">
        <f>ROUND(E101*J101,2)</f>
        <v>0</v>
      </c>
      <c r="L101" s="173">
        <v>21</v>
      </c>
      <c r="M101" s="173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0.13400000000000001</v>
      </c>
      <c r="U101" s="163">
        <f>ROUND(E101*T101,2)</f>
        <v>0.13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143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55" t="s">
        <v>124</v>
      </c>
      <c r="B102" s="161" t="s">
        <v>85</v>
      </c>
      <c r="C102" s="197" t="s">
        <v>86</v>
      </c>
      <c r="D102" s="166"/>
      <c r="E102" s="171"/>
      <c r="F102" s="174"/>
      <c r="G102" s="174">
        <f>SUMIF(AE103:AE106,"&lt;&gt;NOR",G103:G106)</f>
        <v>0</v>
      </c>
      <c r="H102" s="174"/>
      <c r="I102" s="174">
        <f>SUM(I103:I106)</f>
        <v>0</v>
      </c>
      <c r="J102" s="174"/>
      <c r="K102" s="174">
        <f>SUM(K103:K106)</f>
        <v>0</v>
      </c>
      <c r="L102" s="174"/>
      <c r="M102" s="174">
        <f>SUM(M103:M106)</f>
        <v>0</v>
      </c>
      <c r="N102" s="167"/>
      <c r="O102" s="167">
        <f>SUM(O103:O106)</f>
        <v>2.1079999999999998E-2</v>
      </c>
      <c r="P102" s="167"/>
      <c r="Q102" s="167">
        <f>SUM(Q103:Q106)</f>
        <v>0</v>
      </c>
      <c r="R102" s="167"/>
      <c r="S102" s="167"/>
      <c r="T102" s="168"/>
      <c r="U102" s="167">
        <f>SUM(U103:U106)</f>
        <v>28.71</v>
      </c>
      <c r="AE102" t="s">
        <v>125</v>
      </c>
    </row>
    <row r="103" spans="1:60" outlineLevel="1" x14ac:dyDescent="0.2">
      <c r="A103" s="154">
        <v>30</v>
      </c>
      <c r="B103" s="160" t="s">
        <v>241</v>
      </c>
      <c r="C103" s="195" t="s">
        <v>242</v>
      </c>
      <c r="D103" s="162" t="s">
        <v>151</v>
      </c>
      <c r="E103" s="169">
        <v>9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21</v>
      </c>
      <c r="M103" s="173">
        <f>G103*(1+L103/100)</f>
        <v>0</v>
      </c>
      <c r="N103" s="163">
        <v>1.42E-3</v>
      </c>
      <c r="O103" s="163">
        <f>ROUND(E103*N103,5)</f>
        <v>1.278E-2</v>
      </c>
      <c r="P103" s="163">
        <v>0</v>
      </c>
      <c r="Q103" s="163">
        <f>ROUND(E103*P103,5)</f>
        <v>0</v>
      </c>
      <c r="R103" s="163"/>
      <c r="S103" s="163"/>
      <c r="T103" s="164">
        <v>2.0434399999999999</v>
      </c>
      <c r="U103" s="163">
        <f>ROUND(E103*T103,2)</f>
        <v>18.39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129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31</v>
      </c>
      <c r="B104" s="160" t="s">
        <v>243</v>
      </c>
      <c r="C104" s="195" t="s">
        <v>244</v>
      </c>
      <c r="D104" s="162" t="s">
        <v>151</v>
      </c>
      <c r="E104" s="169">
        <v>4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63">
        <v>1.6199999999999999E-3</v>
      </c>
      <c r="O104" s="163">
        <f>ROUND(E104*N104,5)</f>
        <v>6.4799999999999996E-3</v>
      </c>
      <c r="P104" s="163">
        <v>0</v>
      </c>
      <c r="Q104" s="163">
        <f>ROUND(E104*P104,5)</f>
        <v>0</v>
      </c>
      <c r="R104" s="163"/>
      <c r="S104" s="163"/>
      <c r="T104" s="164">
        <v>2.04392</v>
      </c>
      <c r="U104" s="163">
        <f>ROUND(E104*T104,2)</f>
        <v>8.18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129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32</v>
      </c>
      <c r="B105" s="160" t="s">
        <v>245</v>
      </c>
      <c r="C105" s="195" t="s">
        <v>246</v>
      </c>
      <c r="D105" s="162" t="s">
        <v>151</v>
      </c>
      <c r="E105" s="169">
        <v>1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63">
        <v>1.82E-3</v>
      </c>
      <c r="O105" s="163">
        <f>ROUND(E105*N105,5)</f>
        <v>1.82E-3</v>
      </c>
      <c r="P105" s="163">
        <v>0</v>
      </c>
      <c r="Q105" s="163">
        <f>ROUND(E105*P105,5)</f>
        <v>0</v>
      </c>
      <c r="R105" s="163"/>
      <c r="S105" s="163"/>
      <c r="T105" s="164">
        <v>2.0944099999999999</v>
      </c>
      <c r="U105" s="163">
        <f>ROUND(E105*T105,2)</f>
        <v>2.09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33</v>
      </c>
      <c r="B106" s="160" t="s">
        <v>247</v>
      </c>
      <c r="C106" s="195" t="s">
        <v>248</v>
      </c>
      <c r="D106" s="162" t="s">
        <v>221</v>
      </c>
      <c r="E106" s="169">
        <v>2.1080000000000002E-2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2.4209999999999998</v>
      </c>
      <c r="U106" s="163">
        <f>ROUND(E106*T106,2)</f>
        <v>0.05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143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x14ac:dyDescent="0.2">
      <c r="A107" s="155" t="s">
        <v>124</v>
      </c>
      <c r="B107" s="161" t="s">
        <v>87</v>
      </c>
      <c r="C107" s="197" t="s">
        <v>88</v>
      </c>
      <c r="D107" s="166"/>
      <c r="E107" s="171"/>
      <c r="F107" s="174"/>
      <c r="G107" s="174">
        <f>SUMIF(AE108:AE110,"&lt;&gt;NOR",G108:G110)</f>
        <v>0</v>
      </c>
      <c r="H107" s="174"/>
      <c r="I107" s="174">
        <f>SUM(I108:I110)</f>
        <v>0</v>
      </c>
      <c r="J107" s="174"/>
      <c r="K107" s="174">
        <f>SUM(K108:K110)</f>
        <v>0</v>
      </c>
      <c r="L107" s="174"/>
      <c r="M107" s="174">
        <f>SUM(M108:M110)</f>
        <v>0</v>
      </c>
      <c r="N107" s="167"/>
      <c r="O107" s="167">
        <f>SUM(O108:O110)</f>
        <v>0.21102000000000001</v>
      </c>
      <c r="P107" s="167"/>
      <c r="Q107" s="167">
        <f>SUM(Q108:Q110)</f>
        <v>0</v>
      </c>
      <c r="R107" s="167"/>
      <c r="S107" s="167"/>
      <c r="T107" s="168"/>
      <c r="U107" s="167">
        <f>SUM(U108:U110)</f>
        <v>86.039999999999992</v>
      </c>
      <c r="AE107" t="s">
        <v>125</v>
      </c>
    </row>
    <row r="108" spans="1:60" ht="22.5" outlineLevel="1" x14ac:dyDescent="0.2">
      <c r="A108" s="154">
        <v>34</v>
      </c>
      <c r="B108" s="160" t="s">
        <v>249</v>
      </c>
      <c r="C108" s="195" t="s">
        <v>250</v>
      </c>
      <c r="D108" s="162" t="s">
        <v>251</v>
      </c>
      <c r="E108" s="169">
        <v>199.08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21</v>
      </c>
      <c r="M108" s="173">
        <f>G108*(1+L108/100)</f>
        <v>0</v>
      </c>
      <c r="N108" s="163">
        <v>1.06E-3</v>
      </c>
      <c r="O108" s="163">
        <f>ROUND(E108*N108,5)</f>
        <v>0.21102000000000001</v>
      </c>
      <c r="P108" s="163">
        <v>0</v>
      </c>
      <c r="Q108" s="163">
        <f>ROUND(E108*P108,5)</f>
        <v>0</v>
      </c>
      <c r="R108" s="163"/>
      <c r="S108" s="163"/>
      <c r="T108" s="164">
        <v>0.42918000000000001</v>
      </c>
      <c r="U108" s="163">
        <f>ROUND(E108*T108,2)</f>
        <v>85.44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129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6" t="s">
        <v>252</v>
      </c>
      <c r="D109" s="165"/>
      <c r="E109" s="170">
        <v>199.08</v>
      </c>
      <c r="F109" s="173"/>
      <c r="G109" s="173"/>
      <c r="H109" s="173"/>
      <c r="I109" s="173"/>
      <c r="J109" s="173"/>
      <c r="K109" s="173"/>
      <c r="L109" s="173"/>
      <c r="M109" s="173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131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35</v>
      </c>
      <c r="B110" s="160" t="s">
        <v>253</v>
      </c>
      <c r="C110" s="195" t="s">
        <v>254</v>
      </c>
      <c r="D110" s="162" t="s">
        <v>221</v>
      </c>
      <c r="E110" s="169">
        <v>0.19908000000000001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21</v>
      </c>
      <c r="M110" s="173">
        <f>G110*(1+L110/100)</f>
        <v>0</v>
      </c>
      <c r="N110" s="163">
        <v>0</v>
      </c>
      <c r="O110" s="163">
        <f>ROUND(E110*N110,5)</f>
        <v>0</v>
      </c>
      <c r="P110" s="163">
        <v>0</v>
      </c>
      <c r="Q110" s="163">
        <f>ROUND(E110*P110,5)</f>
        <v>0</v>
      </c>
      <c r="R110" s="163"/>
      <c r="S110" s="163"/>
      <c r="T110" s="164">
        <v>3.0059999999999998</v>
      </c>
      <c r="U110" s="163">
        <f>ROUND(E110*T110,2)</f>
        <v>0.6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143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x14ac:dyDescent="0.2">
      <c r="A111" s="155" t="s">
        <v>124</v>
      </c>
      <c r="B111" s="161" t="s">
        <v>89</v>
      </c>
      <c r="C111" s="197" t="s">
        <v>90</v>
      </c>
      <c r="D111" s="166"/>
      <c r="E111" s="171"/>
      <c r="F111" s="174"/>
      <c r="G111" s="174">
        <f>SUMIF(AE112:AE118,"&lt;&gt;NOR",G112:G118)</f>
        <v>0</v>
      </c>
      <c r="H111" s="174"/>
      <c r="I111" s="174">
        <f>SUM(I112:I118)</f>
        <v>0</v>
      </c>
      <c r="J111" s="174"/>
      <c r="K111" s="174">
        <f>SUM(K112:K118)</f>
        <v>0</v>
      </c>
      <c r="L111" s="174"/>
      <c r="M111" s="174">
        <f>SUM(M112:M118)</f>
        <v>0</v>
      </c>
      <c r="N111" s="167"/>
      <c r="O111" s="167">
        <f>SUM(O112:O118)</f>
        <v>2.3700000000000001E-3</v>
      </c>
      <c r="P111" s="167"/>
      <c r="Q111" s="167">
        <f>SUM(Q112:Q118)</f>
        <v>0</v>
      </c>
      <c r="R111" s="167"/>
      <c r="S111" s="167"/>
      <c r="T111" s="168"/>
      <c r="U111" s="167">
        <f>SUM(U112:U118)</f>
        <v>11.280000000000001</v>
      </c>
      <c r="AE111" t="s">
        <v>125</v>
      </c>
    </row>
    <row r="112" spans="1:60" outlineLevel="1" x14ac:dyDescent="0.2">
      <c r="A112" s="154">
        <v>36</v>
      </c>
      <c r="B112" s="160" t="s">
        <v>255</v>
      </c>
      <c r="C112" s="195" t="s">
        <v>256</v>
      </c>
      <c r="D112" s="162" t="s">
        <v>128</v>
      </c>
      <c r="E112" s="169">
        <v>42.94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21</v>
      </c>
      <c r="M112" s="173">
        <f>G112*(1+L112/100)</f>
        <v>0</v>
      </c>
      <c r="N112" s="163">
        <v>0</v>
      </c>
      <c r="O112" s="163">
        <f>ROUND(E112*N112,5)</f>
        <v>0</v>
      </c>
      <c r="P112" s="163">
        <v>0</v>
      </c>
      <c r="Q112" s="163">
        <f>ROUND(E112*P112,5)</f>
        <v>0</v>
      </c>
      <c r="R112" s="163"/>
      <c r="S112" s="163"/>
      <c r="T112" s="164">
        <v>0.16600000000000001</v>
      </c>
      <c r="U112" s="163">
        <f>ROUND(E112*T112,2)</f>
        <v>7.13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143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54"/>
      <c r="B113" s="160"/>
      <c r="C113" s="196" t="s">
        <v>257</v>
      </c>
      <c r="D113" s="165"/>
      <c r="E113" s="170">
        <v>25</v>
      </c>
      <c r="F113" s="173"/>
      <c r="G113" s="173"/>
      <c r="H113" s="173"/>
      <c r="I113" s="173"/>
      <c r="J113" s="173"/>
      <c r="K113" s="173"/>
      <c r="L113" s="173"/>
      <c r="M113" s="173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131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6" t="s">
        <v>258</v>
      </c>
      <c r="D114" s="165"/>
      <c r="E114" s="170">
        <v>17.940000000000001</v>
      </c>
      <c r="F114" s="173"/>
      <c r="G114" s="173"/>
      <c r="H114" s="173"/>
      <c r="I114" s="173"/>
      <c r="J114" s="173"/>
      <c r="K114" s="173"/>
      <c r="L114" s="173"/>
      <c r="M114" s="173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131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37</v>
      </c>
      <c r="B115" s="160" t="s">
        <v>259</v>
      </c>
      <c r="C115" s="195" t="s">
        <v>260</v>
      </c>
      <c r="D115" s="162" t="s">
        <v>261</v>
      </c>
      <c r="E115" s="169">
        <v>59.298999999999999</v>
      </c>
      <c r="F115" s="172"/>
      <c r="G115" s="173">
        <f>ROUND(E115*F115,2)</f>
        <v>0</v>
      </c>
      <c r="H115" s="172"/>
      <c r="I115" s="173">
        <f>ROUND(E115*H115,2)</f>
        <v>0</v>
      </c>
      <c r="J115" s="172"/>
      <c r="K115" s="173">
        <f>ROUND(E115*J115,2)</f>
        <v>0</v>
      </c>
      <c r="L115" s="173">
        <v>21</v>
      </c>
      <c r="M115" s="173">
        <f>G115*(1+L115/100)</f>
        <v>0</v>
      </c>
      <c r="N115" s="163">
        <v>4.0000000000000003E-5</v>
      </c>
      <c r="O115" s="163">
        <f>ROUND(E115*N115,5)</f>
        <v>2.3700000000000001E-3</v>
      </c>
      <c r="P115" s="163">
        <v>0</v>
      </c>
      <c r="Q115" s="163">
        <f>ROUND(E115*P115,5)</f>
        <v>0</v>
      </c>
      <c r="R115" s="163"/>
      <c r="S115" s="163"/>
      <c r="T115" s="164">
        <v>7.0000000000000007E-2</v>
      </c>
      <c r="U115" s="163">
        <f>ROUND(E115*T115,2)</f>
        <v>4.1500000000000004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143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54"/>
      <c r="B116" s="160"/>
      <c r="C116" s="196" t="s">
        <v>262</v>
      </c>
      <c r="D116" s="165"/>
      <c r="E116" s="170">
        <v>30.643999999999998</v>
      </c>
      <c r="F116" s="173"/>
      <c r="G116" s="173"/>
      <c r="H116" s="173"/>
      <c r="I116" s="173"/>
      <c r="J116" s="173"/>
      <c r="K116" s="173"/>
      <c r="L116" s="173"/>
      <c r="M116" s="173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131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54"/>
      <c r="B117" s="160"/>
      <c r="C117" s="196" t="s">
        <v>263</v>
      </c>
      <c r="D117" s="165"/>
      <c r="E117" s="170">
        <v>28.655000000000001</v>
      </c>
      <c r="F117" s="173"/>
      <c r="G117" s="173"/>
      <c r="H117" s="173"/>
      <c r="I117" s="173"/>
      <c r="J117" s="173"/>
      <c r="K117" s="173"/>
      <c r="L117" s="173"/>
      <c r="M117" s="173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131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38</v>
      </c>
      <c r="B118" s="160" t="s">
        <v>264</v>
      </c>
      <c r="C118" s="195" t="s">
        <v>265</v>
      </c>
      <c r="D118" s="162" t="s">
        <v>221</v>
      </c>
      <c r="E118" s="169">
        <v>2.3700000000000001E-3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63">
        <v>0</v>
      </c>
      <c r="O118" s="163">
        <f>ROUND(E118*N118,5)</f>
        <v>0</v>
      </c>
      <c r="P118" s="163">
        <v>0</v>
      </c>
      <c r="Q118" s="163">
        <f>ROUND(E118*P118,5)</f>
        <v>0</v>
      </c>
      <c r="R118" s="163"/>
      <c r="S118" s="163"/>
      <c r="T118" s="164">
        <v>0</v>
      </c>
      <c r="U118" s="163">
        <f>ROUND(E118*T118,2)</f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143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55" t="s">
        <v>124</v>
      </c>
      <c r="B119" s="161" t="s">
        <v>91</v>
      </c>
      <c r="C119" s="197" t="s">
        <v>92</v>
      </c>
      <c r="D119" s="166"/>
      <c r="E119" s="171"/>
      <c r="F119" s="174"/>
      <c r="G119" s="174">
        <f>SUMIF(AE120:AE174,"&lt;&gt;NOR",G120:G174)</f>
        <v>0</v>
      </c>
      <c r="H119" s="174"/>
      <c r="I119" s="174">
        <f>SUM(I120:I174)</f>
        <v>0</v>
      </c>
      <c r="J119" s="174"/>
      <c r="K119" s="174">
        <f>SUM(K120:K174)</f>
        <v>0</v>
      </c>
      <c r="L119" s="174"/>
      <c r="M119" s="174">
        <f>SUM(M120:M174)</f>
        <v>0</v>
      </c>
      <c r="N119" s="167"/>
      <c r="O119" s="167">
        <f>SUM(O120:O174)</f>
        <v>2.2691699999999999</v>
      </c>
      <c r="P119" s="167"/>
      <c r="Q119" s="167">
        <f>SUM(Q120:Q174)</f>
        <v>0</v>
      </c>
      <c r="R119" s="167"/>
      <c r="S119" s="167"/>
      <c r="T119" s="168"/>
      <c r="U119" s="167">
        <f>SUM(U120:U174)</f>
        <v>177.81</v>
      </c>
      <c r="AE119" t="s">
        <v>125</v>
      </c>
    </row>
    <row r="120" spans="1:60" ht="22.5" outlineLevel="1" x14ac:dyDescent="0.2">
      <c r="A120" s="154">
        <v>39</v>
      </c>
      <c r="B120" s="160" t="s">
        <v>266</v>
      </c>
      <c r="C120" s="195" t="s">
        <v>267</v>
      </c>
      <c r="D120" s="162" t="s">
        <v>128</v>
      </c>
      <c r="E120" s="169">
        <v>137.2396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63">
        <v>2.1000000000000001E-4</v>
      </c>
      <c r="O120" s="163">
        <f>ROUND(E120*N120,5)</f>
        <v>2.8819999999999998E-2</v>
      </c>
      <c r="P120" s="163">
        <v>0</v>
      </c>
      <c r="Q120" s="163">
        <f>ROUND(E120*P120,5)</f>
        <v>0</v>
      </c>
      <c r="R120" s="163"/>
      <c r="S120" s="163"/>
      <c r="T120" s="164">
        <v>0.05</v>
      </c>
      <c r="U120" s="163">
        <f>ROUND(E120*T120,2)</f>
        <v>6.86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143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196" t="s">
        <v>268</v>
      </c>
      <c r="D121" s="165"/>
      <c r="E121" s="170">
        <v>23.187999999999999</v>
      </c>
      <c r="F121" s="173"/>
      <c r="G121" s="173"/>
      <c r="H121" s="173"/>
      <c r="I121" s="173"/>
      <c r="J121" s="173"/>
      <c r="K121" s="173"/>
      <c r="L121" s="173"/>
      <c r="M121" s="173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131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6" t="s">
        <v>269</v>
      </c>
      <c r="D122" s="165"/>
      <c r="E122" s="170">
        <v>11.6</v>
      </c>
      <c r="F122" s="173"/>
      <c r="G122" s="173"/>
      <c r="H122" s="173"/>
      <c r="I122" s="173"/>
      <c r="J122" s="173"/>
      <c r="K122" s="173"/>
      <c r="L122" s="173"/>
      <c r="M122" s="173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131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196" t="s">
        <v>270</v>
      </c>
      <c r="D123" s="165"/>
      <c r="E123" s="170">
        <v>11.891999999999999</v>
      </c>
      <c r="F123" s="173"/>
      <c r="G123" s="173"/>
      <c r="H123" s="173"/>
      <c r="I123" s="173"/>
      <c r="J123" s="173"/>
      <c r="K123" s="173"/>
      <c r="L123" s="173"/>
      <c r="M123" s="173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131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6" t="s">
        <v>271</v>
      </c>
      <c r="D124" s="165"/>
      <c r="E124" s="170">
        <v>18.760000000000002</v>
      </c>
      <c r="F124" s="173"/>
      <c r="G124" s="173"/>
      <c r="H124" s="173"/>
      <c r="I124" s="173"/>
      <c r="J124" s="173"/>
      <c r="K124" s="173"/>
      <c r="L124" s="173"/>
      <c r="M124" s="173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131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6" t="s">
        <v>272</v>
      </c>
      <c r="D125" s="165"/>
      <c r="E125" s="170">
        <v>2.7440000000000002</v>
      </c>
      <c r="F125" s="173"/>
      <c r="G125" s="173"/>
      <c r="H125" s="173"/>
      <c r="I125" s="173"/>
      <c r="J125" s="173"/>
      <c r="K125" s="173"/>
      <c r="L125" s="173"/>
      <c r="M125" s="173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131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6" t="s">
        <v>273</v>
      </c>
      <c r="D126" s="165"/>
      <c r="E126" s="170">
        <v>2.6760000000000002</v>
      </c>
      <c r="F126" s="173"/>
      <c r="G126" s="173"/>
      <c r="H126" s="173"/>
      <c r="I126" s="173"/>
      <c r="J126" s="173"/>
      <c r="K126" s="173"/>
      <c r="L126" s="173"/>
      <c r="M126" s="173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131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54"/>
      <c r="B127" s="160"/>
      <c r="C127" s="196" t="s">
        <v>274</v>
      </c>
      <c r="D127" s="165"/>
      <c r="E127" s="170">
        <v>31.484000000000002</v>
      </c>
      <c r="F127" s="173"/>
      <c r="G127" s="173"/>
      <c r="H127" s="173"/>
      <c r="I127" s="173"/>
      <c r="J127" s="173"/>
      <c r="K127" s="173"/>
      <c r="L127" s="173"/>
      <c r="M127" s="173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131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196" t="s">
        <v>275</v>
      </c>
      <c r="D128" s="165"/>
      <c r="E128" s="170">
        <v>4.62</v>
      </c>
      <c r="F128" s="173"/>
      <c r="G128" s="173"/>
      <c r="H128" s="173"/>
      <c r="I128" s="173"/>
      <c r="J128" s="173"/>
      <c r="K128" s="173"/>
      <c r="L128" s="173"/>
      <c r="M128" s="173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131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6" t="s">
        <v>276</v>
      </c>
      <c r="D129" s="165"/>
      <c r="E129" s="170">
        <v>1.05</v>
      </c>
      <c r="F129" s="173"/>
      <c r="G129" s="173"/>
      <c r="H129" s="173"/>
      <c r="I129" s="173"/>
      <c r="J129" s="173"/>
      <c r="K129" s="173"/>
      <c r="L129" s="173"/>
      <c r="M129" s="173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131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6" t="s">
        <v>277</v>
      </c>
      <c r="D130" s="165"/>
      <c r="E130" s="170">
        <v>23.706</v>
      </c>
      <c r="F130" s="173"/>
      <c r="G130" s="173"/>
      <c r="H130" s="173"/>
      <c r="I130" s="173"/>
      <c r="J130" s="173"/>
      <c r="K130" s="173"/>
      <c r="L130" s="173"/>
      <c r="M130" s="173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131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196" t="s">
        <v>278</v>
      </c>
      <c r="D131" s="165"/>
      <c r="E131" s="170">
        <v>2.66</v>
      </c>
      <c r="F131" s="173"/>
      <c r="G131" s="173"/>
      <c r="H131" s="173"/>
      <c r="I131" s="173"/>
      <c r="J131" s="173"/>
      <c r="K131" s="173"/>
      <c r="L131" s="173"/>
      <c r="M131" s="173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131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196" t="s">
        <v>279</v>
      </c>
      <c r="D132" s="165"/>
      <c r="E132" s="170">
        <v>2.8595999999999999</v>
      </c>
      <c r="F132" s="173"/>
      <c r="G132" s="173"/>
      <c r="H132" s="173"/>
      <c r="I132" s="173"/>
      <c r="J132" s="173"/>
      <c r="K132" s="173"/>
      <c r="L132" s="173"/>
      <c r="M132" s="173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131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40</v>
      </c>
      <c r="B133" s="160" t="s">
        <v>280</v>
      </c>
      <c r="C133" s="195" t="s">
        <v>281</v>
      </c>
      <c r="D133" s="162" t="s">
        <v>128</v>
      </c>
      <c r="E133" s="169">
        <v>150.96356</v>
      </c>
      <c r="F133" s="172"/>
      <c r="G133" s="173">
        <f>ROUND(E133*F133,2)</f>
        <v>0</v>
      </c>
      <c r="H133" s="172"/>
      <c r="I133" s="173">
        <f>ROUND(E133*H133,2)</f>
        <v>0</v>
      </c>
      <c r="J133" s="172"/>
      <c r="K133" s="173">
        <f>ROUND(E133*J133,2)</f>
        <v>0</v>
      </c>
      <c r="L133" s="173">
        <v>21</v>
      </c>
      <c r="M133" s="173">
        <f>G133*(1+L133/100)</f>
        <v>0</v>
      </c>
      <c r="N133" s="163">
        <v>3.14E-3</v>
      </c>
      <c r="O133" s="163">
        <f>ROUND(E133*N133,5)</f>
        <v>0.47403000000000001</v>
      </c>
      <c r="P133" s="163">
        <v>0</v>
      </c>
      <c r="Q133" s="163">
        <f>ROUND(E133*P133,5)</f>
        <v>0</v>
      </c>
      <c r="R133" s="163"/>
      <c r="S133" s="163"/>
      <c r="T133" s="164">
        <v>0.95840000000000003</v>
      </c>
      <c r="U133" s="163">
        <f>ROUND(E133*T133,2)</f>
        <v>144.68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143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6" t="s">
        <v>282</v>
      </c>
      <c r="D134" s="165"/>
      <c r="E134" s="170">
        <v>25.506799999999998</v>
      </c>
      <c r="F134" s="173"/>
      <c r="G134" s="173"/>
      <c r="H134" s="173"/>
      <c r="I134" s="173"/>
      <c r="J134" s="173"/>
      <c r="K134" s="173"/>
      <c r="L134" s="173"/>
      <c r="M134" s="173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131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196" t="s">
        <v>283</v>
      </c>
      <c r="D135" s="165"/>
      <c r="E135" s="170">
        <v>12.76</v>
      </c>
      <c r="F135" s="173"/>
      <c r="G135" s="173"/>
      <c r="H135" s="173"/>
      <c r="I135" s="173"/>
      <c r="J135" s="173"/>
      <c r="K135" s="173"/>
      <c r="L135" s="173"/>
      <c r="M135" s="173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131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6" t="s">
        <v>284</v>
      </c>
      <c r="D136" s="165"/>
      <c r="E136" s="170">
        <v>13.081200000000001</v>
      </c>
      <c r="F136" s="173"/>
      <c r="G136" s="173"/>
      <c r="H136" s="173"/>
      <c r="I136" s="173"/>
      <c r="J136" s="173"/>
      <c r="K136" s="173"/>
      <c r="L136" s="173"/>
      <c r="M136" s="173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131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196" t="s">
        <v>285</v>
      </c>
      <c r="D137" s="165"/>
      <c r="E137" s="170">
        <v>20.635999999999999</v>
      </c>
      <c r="F137" s="173"/>
      <c r="G137" s="173"/>
      <c r="H137" s="173"/>
      <c r="I137" s="173"/>
      <c r="J137" s="173"/>
      <c r="K137" s="173"/>
      <c r="L137" s="173"/>
      <c r="M137" s="173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131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6" t="s">
        <v>286</v>
      </c>
      <c r="D138" s="165"/>
      <c r="E138" s="170">
        <v>3.0184000000000002</v>
      </c>
      <c r="F138" s="173"/>
      <c r="G138" s="173"/>
      <c r="H138" s="173"/>
      <c r="I138" s="173"/>
      <c r="J138" s="173"/>
      <c r="K138" s="173"/>
      <c r="L138" s="173"/>
      <c r="M138" s="173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131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196" t="s">
        <v>287</v>
      </c>
      <c r="D139" s="165"/>
      <c r="E139" s="170">
        <v>2.9436</v>
      </c>
      <c r="F139" s="173"/>
      <c r="G139" s="173"/>
      <c r="H139" s="173"/>
      <c r="I139" s="173"/>
      <c r="J139" s="173"/>
      <c r="K139" s="173"/>
      <c r="L139" s="173"/>
      <c r="M139" s="173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131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ht="22.5" outlineLevel="1" x14ac:dyDescent="0.2">
      <c r="A140" s="154"/>
      <c r="B140" s="160"/>
      <c r="C140" s="196" t="s">
        <v>288</v>
      </c>
      <c r="D140" s="165"/>
      <c r="E140" s="170">
        <v>34.632399999999997</v>
      </c>
      <c r="F140" s="173"/>
      <c r="G140" s="173"/>
      <c r="H140" s="173"/>
      <c r="I140" s="173"/>
      <c r="J140" s="173"/>
      <c r="K140" s="173"/>
      <c r="L140" s="173"/>
      <c r="M140" s="173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131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196" t="s">
        <v>289</v>
      </c>
      <c r="D141" s="165"/>
      <c r="E141" s="170">
        <v>5.0819999999999999</v>
      </c>
      <c r="F141" s="173"/>
      <c r="G141" s="173"/>
      <c r="H141" s="173"/>
      <c r="I141" s="173"/>
      <c r="J141" s="173"/>
      <c r="K141" s="173"/>
      <c r="L141" s="173"/>
      <c r="M141" s="173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131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6" t="s">
        <v>290</v>
      </c>
      <c r="D142" s="165"/>
      <c r="E142" s="170">
        <v>1.155</v>
      </c>
      <c r="F142" s="173"/>
      <c r="G142" s="173"/>
      <c r="H142" s="173"/>
      <c r="I142" s="173"/>
      <c r="J142" s="173"/>
      <c r="K142" s="173"/>
      <c r="L142" s="173"/>
      <c r="M142" s="173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131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6" t="s">
        <v>291</v>
      </c>
      <c r="D143" s="165"/>
      <c r="E143" s="170">
        <v>26.076599999999999</v>
      </c>
      <c r="F143" s="173"/>
      <c r="G143" s="173"/>
      <c r="H143" s="173"/>
      <c r="I143" s="173"/>
      <c r="J143" s="173"/>
      <c r="K143" s="173"/>
      <c r="L143" s="173"/>
      <c r="M143" s="173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131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6" t="s">
        <v>292</v>
      </c>
      <c r="D144" s="165"/>
      <c r="E144" s="170">
        <v>2.9260000000000002</v>
      </c>
      <c r="F144" s="173"/>
      <c r="G144" s="173"/>
      <c r="H144" s="173"/>
      <c r="I144" s="173"/>
      <c r="J144" s="173"/>
      <c r="K144" s="173"/>
      <c r="L144" s="173"/>
      <c r="M144" s="173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131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0"/>
      <c r="C145" s="196" t="s">
        <v>293</v>
      </c>
      <c r="D145" s="165"/>
      <c r="E145" s="170">
        <v>3.1455600000000001</v>
      </c>
      <c r="F145" s="173"/>
      <c r="G145" s="173"/>
      <c r="H145" s="173"/>
      <c r="I145" s="173"/>
      <c r="J145" s="173"/>
      <c r="K145" s="173"/>
      <c r="L145" s="173"/>
      <c r="M145" s="173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131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>
        <v>41</v>
      </c>
      <c r="B146" s="160" t="s">
        <v>294</v>
      </c>
      <c r="C146" s="195" t="s">
        <v>295</v>
      </c>
      <c r="D146" s="162" t="s">
        <v>128</v>
      </c>
      <c r="E146" s="169">
        <v>151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21</v>
      </c>
      <c r="M146" s="173">
        <f>G146*(1+L146/100)</f>
        <v>0</v>
      </c>
      <c r="N146" s="163">
        <v>1.1999999999999999E-3</v>
      </c>
      <c r="O146" s="163">
        <f>ROUND(E146*N146,5)</f>
        <v>0.1812</v>
      </c>
      <c r="P146" s="163">
        <v>0</v>
      </c>
      <c r="Q146" s="163">
        <f>ROUND(E146*P146,5)</f>
        <v>0</v>
      </c>
      <c r="R146" s="163"/>
      <c r="S146" s="163"/>
      <c r="T146" s="164">
        <v>0</v>
      </c>
      <c r="U146" s="163">
        <f>ROUND(E146*T146,2)</f>
        <v>0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143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>
        <v>42</v>
      </c>
      <c r="B147" s="160" t="s">
        <v>296</v>
      </c>
      <c r="C147" s="195" t="s">
        <v>297</v>
      </c>
      <c r="D147" s="162" t="s">
        <v>128</v>
      </c>
      <c r="E147" s="169">
        <v>150.96356</v>
      </c>
      <c r="F147" s="172"/>
      <c r="G147" s="173">
        <f>ROUND(E147*F147,2)</f>
        <v>0</v>
      </c>
      <c r="H147" s="172"/>
      <c r="I147" s="173">
        <f>ROUND(E147*H147,2)</f>
        <v>0</v>
      </c>
      <c r="J147" s="172"/>
      <c r="K147" s="173">
        <f>ROUND(E147*J147,2)</f>
        <v>0</v>
      </c>
      <c r="L147" s="173">
        <v>21</v>
      </c>
      <c r="M147" s="173">
        <f>G147*(1+L147/100)</f>
        <v>0</v>
      </c>
      <c r="N147" s="163">
        <v>1.0500000000000001E-2</v>
      </c>
      <c r="O147" s="163">
        <f>ROUND(E147*N147,5)</f>
        <v>1.5851200000000001</v>
      </c>
      <c r="P147" s="163">
        <v>0</v>
      </c>
      <c r="Q147" s="163">
        <f>ROUND(E147*P147,5)</f>
        <v>0</v>
      </c>
      <c r="R147" s="163"/>
      <c r="S147" s="163"/>
      <c r="T147" s="164">
        <v>0</v>
      </c>
      <c r="U147" s="163">
        <f>ROUND(E147*T147,2)</f>
        <v>0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298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6" t="s">
        <v>282</v>
      </c>
      <c r="D148" s="165"/>
      <c r="E148" s="170">
        <v>25.506799999999998</v>
      </c>
      <c r="F148" s="173"/>
      <c r="G148" s="173"/>
      <c r="H148" s="173"/>
      <c r="I148" s="173"/>
      <c r="J148" s="173"/>
      <c r="K148" s="173"/>
      <c r="L148" s="173"/>
      <c r="M148" s="173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131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6" t="s">
        <v>283</v>
      </c>
      <c r="D149" s="165"/>
      <c r="E149" s="170">
        <v>12.76</v>
      </c>
      <c r="F149" s="173"/>
      <c r="G149" s="173"/>
      <c r="H149" s="173"/>
      <c r="I149" s="173"/>
      <c r="J149" s="173"/>
      <c r="K149" s="173"/>
      <c r="L149" s="173"/>
      <c r="M149" s="173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131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6" t="s">
        <v>284</v>
      </c>
      <c r="D150" s="165"/>
      <c r="E150" s="170">
        <v>13.081200000000001</v>
      </c>
      <c r="F150" s="173"/>
      <c r="G150" s="173"/>
      <c r="H150" s="173"/>
      <c r="I150" s="173"/>
      <c r="J150" s="173"/>
      <c r="K150" s="173"/>
      <c r="L150" s="173"/>
      <c r="M150" s="173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131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6" t="s">
        <v>285</v>
      </c>
      <c r="D151" s="165"/>
      <c r="E151" s="170">
        <v>20.635999999999999</v>
      </c>
      <c r="F151" s="173"/>
      <c r="G151" s="173"/>
      <c r="H151" s="173"/>
      <c r="I151" s="173"/>
      <c r="J151" s="173"/>
      <c r="K151" s="173"/>
      <c r="L151" s="173"/>
      <c r="M151" s="173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131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6" t="s">
        <v>286</v>
      </c>
      <c r="D152" s="165"/>
      <c r="E152" s="170">
        <v>3.0184000000000002</v>
      </c>
      <c r="F152" s="173"/>
      <c r="G152" s="173"/>
      <c r="H152" s="173"/>
      <c r="I152" s="173"/>
      <c r="J152" s="173"/>
      <c r="K152" s="173"/>
      <c r="L152" s="173"/>
      <c r="M152" s="173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131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6" t="s">
        <v>287</v>
      </c>
      <c r="D153" s="165"/>
      <c r="E153" s="170">
        <v>2.9436</v>
      </c>
      <c r="F153" s="173"/>
      <c r="G153" s="173"/>
      <c r="H153" s="173"/>
      <c r="I153" s="173"/>
      <c r="J153" s="173"/>
      <c r="K153" s="173"/>
      <c r="L153" s="173"/>
      <c r="M153" s="173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131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54"/>
      <c r="B154" s="160"/>
      <c r="C154" s="196" t="s">
        <v>288</v>
      </c>
      <c r="D154" s="165"/>
      <c r="E154" s="170">
        <v>34.632399999999997</v>
      </c>
      <c r="F154" s="173"/>
      <c r="G154" s="173"/>
      <c r="H154" s="173"/>
      <c r="I154" s="173"/>
      <c r="J154" s="173"/>
      <c r="K154" s="173"/>
      <c r="L154" s="173"/>
      <c r="M154" s="173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131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196" t="s">
        <v>289</v>
      </c>
      <c r="D155" s="165"/>
      <c r="E155" s="170">
        <v>5.0819999999999999</v>
      </c>
      <c r="F155" s="173"/>
      <c r="G155" s="173"/>
      <c r="H155" s="173"/>
      <c r="I155" s="173"/>
      <c r="J155" s="173"/>
      <c r="K155" s="173"/>
      <c r="L155" s="173"/>
      <c r="M155" s="173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131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6" t="s">
        <v>290</v>
      </c>
      <c r="D156" s="165"/>
      <c r="E156" s="170">
        <v>1.155</v>
      </c>
      <c r="F156" s="173"/>
      <c r="G156" s="173"/>
      <c r="H156" s="173"/>
      <c r="I156" s="173"/>
      <c r="J156" s="173"/>
      <c r="K156" s="173"/>
      <c r="L156" s="173"/>
      <c r="M156" s="173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131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196" t="s">
        <v>291</v>
      </c>
      <c r="D157" s="165"/>
      <c r="E157" s="170">
        <v>26.076599999999999</v>
      </c>
      <c r="F157" s="173"/>
      <c r="G157" s="173"/>
      <c r="H157" s="173"/>
      <c r="I157" s="173"/>
      <c r="J157" s="173"/>
      <c r="K157" s="173"/>
      <c r="L157" s="173"/>
      <c r="M157" s="173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131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196" t="s">
        <v>292</v>
      </c>
      <c r="D158" s="165"/>
      <c r="E158" s="170">
        <v>2.9260000000000002</v>
      </c>
      <c r="F158" s="173"/>
      <c r="G158" s="173"/>
      <c r="H158" s="173"/>
      <c r="I158" s="173"/>
      <c r="J158" s="173"/>
      <c r="K158" s="173"/>
      <c r="L158" s="173"/>
      <c r="M158" s="173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131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6" t="s">
        <v>293</v>
      </c>
      <c r="D159" s="165"/>
      <c r="E159" s="170">
        <v>3.1455600000000001</v>
      </c>
      <c r="F159" s="173"/>
      <c r="G159" s="173"/>
      <c r="H159" s="173"/>
      <c r="I159" s="173"/>
      <c r="J159" s="173"/>
      <c r="K159" s="173"/>
      <c r="L159" s="173"/>
      <c r="M159" s="173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131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>
        <v>43</v>
      </c>
      <c r="B160" s="160" t="s">
        <v>299</v>
      </c>
      <c r="C160" s="195" t="s">
        <v>300</v>
      </c>
      <c r="D160" s="162" t="s">
        <v>128</v>
      </c>
      <c r="E160" s="169">
        <v>150.96356</v>
      </c>
      <c r="F160" s="172"/>
      <c r="G160" s="173">
        <f>ROUND(E160*F160,2)</f>
        <v>0</v>
      </c>
      <c r="H160" s="172"/>
      <c r="I160" s="173">
        <f>ROUND(E160*H160,2)</f>
        <v>0</v>
      </c>
      <c r="J160" s="172"/>
      <c r="K160" s="173">
        <f>ROUND(E160*J160,2)</f>
        <v>0</v>
      </c>
      <c r="L160" s="173">
        <v>21</v>
      </c>
      <c r="M160" s="173">
        <f>G160*(1+L160/100)</f>
        <v>0</v>
      </c>
      <c r="N160" s="163">
        <v>0</v>
      </c>
      <c r="O160" s="163">
        <f>ROUND(E160*N160,5)</f>
        <v>0</v>
      </c>
      <c r="P160" s="163">
        <v>0</v>
      </c>
      <c r="Q160" s="163">
        <f>ROUND(E160*P160,5)</f>
        <v>0</v>
      </c>
      <c r="R160" s="163"/>
      <c r="S160" s="163"/>
      <c r="T160" s="164">
        <v>0.15</v>
      </c>
      <c r="U160" s="163">
        <f>ROUND(E160*T160,2)</f>
        <v>22.64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143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196" t="s">
        <v>282</v>
      </c>
      <c r="D161" s="165"/>
      <c r="E161" s="170">
        <v>25.506799999999998</v>
      </c>
      <c r="F161" s="173"/>
      <c r="G161" s="173"/>
      <c r="H161" s="173"/>
      <c r="I161" s="173"/>
      <c r="J161" s="173"/>
      <c r="K161" s="173"/>
      <c r="L161" s="173"/>
      <c r="M161" s="173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131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196" t="s">
        <v>283</v>
      </c>
      <c r="D162" s="165"/>
      <c r="E162" s="170">
        <v>12.76</v>
      </c>
      <c r="F162" s="173"/>
      <c r="G162" s="173"/>
      <c r="H162" s="173"/>
      <c r="I162" s="173"/>
      <c r="J162" s="173"/>
      <c r="K162" s="173"/>
      <c r="L162" s="173"/>
      <c r="M162" s="173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131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6" t="s">
        <v>284</v>
      </c>
      <c r="D163" s="165"/>
      <c r="E163" s="170">
        <v>13.081200000000001</v>
      </c>
      <c r="F163" s="173"/>
      <c r="G163" s="173"/>
      <c r="H163" s="173"/>
      <c r="I163" s="173"/>
      <c r="J163" s="173"/>
      <c r="K163" s="173"/>
      <c r="L163" s="173"/>
      <c r="M163" s="173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131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196" t="s">
        <v>285</v>
      </c>
      <c r="D164" s="165"/>
      <c r="E164" s="170">
        <v>20.635999999999999</v>
      </c>
      <c r="F164" s="173"/>
      <c r="G164" s="173"/>
      <c r="H164" s="173"/>
      <c r="I164" s="173"/>
      <c r="J164" s="173"/>
      <c r="K164" s="173"/>
      <c r="L164" s="173"/>
      <c r="M164" s="173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131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196" t="s">
        <v>286</v>
      </c>
      <c r="D165" s="165"/>
      <c r="E165" s="170">
        <v>3.0184000000000002</v>
      </c>
      <c r="F165" s="173"/>
      <c r="G165" s="173"/>
      <c r="H165" s="173"/>
      <c r="I165" s="173"/>
      <c r="J165" s="173"/>
      <c r="K165" s="173"/>
      <c r="L165" s="173"/>
      <c r="M165" s="173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131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6" t="s">
        <v>287</v>
      </c>
      <c r="D166" s="165"/>
      <c r="E166" s="170">
        <v>2.9436</v>
      </c>
      <c r="F166" s="173"/>
      <c r="G166" s="173"/>
      <c r="H166" s="173"/>
      <c r="I166" s="173"/>
      <c r="J166" s="173"/>
      <c r="K166" s="173"/>
      <c r="L166" s="173"/>
      <c r="M166" s="173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131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ht="22.5" outlineLevel="1" x14ac:dyDescent="0.2">
      <c r="A167" s="154"/>
      <c r="B167" s="160"/>
      <c r="C167" s="196" t="s">
        <v>288</v>
      </c>
      <c r="D167" s="165"/>
      <c r="E167" s="170">
        <v>34.632399999999997</v>
      </c>
      <c r="F167" s="173"/>
      <c r="G167" s="173"/>
      <c r="H167" s="173"/>
      <c r="I167" s="173"/>
      <c r="J167" s="173"/>
      <c r="K167" s="173"/>
      <c r="L167" s="173"/>
      <c r="M167" s="173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131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/>
      <c r="B168" s="160"/>
      <c r="C168" s="196" t="s">
        <v>289</v>
      </c>
      <c r="D168" s="165"/>
      <c r="E168" s="170">
        <v>5.0819999999999999</v>
      </c>
      <c r="F168" s="173"/>
      <c r="G168" s="173"/>
      <c r="H168" s="173"/>
      <c r="I168" s="173"/>
      <c r="J168" s="173"/>
      <c r="K168" s="173"/>
      <c r="L168" s="173"/>
      <c r="M168" s="173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131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6" t="s">
        <v>290</v>
      </c>
      <c r="D169" s="165"/>
      <c r="E169" s="170">
        <v>1.155</v>
      </c>
      <c r="F169" s="173"/>
      <c r="G169" s="173"/>
      <c r="H169" s="173"/>
      <c r="I169" s="173"/>
      <c r="J169" s="173"/>
      <c r="K169" s="173"/>
      <c r="L169" s="173"/>
      <c r="M169" s="173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131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6" t="s">
        <v>291</v>
      </c>
      <c r="D170" s="165"/>
      <c r="E170" s="170">
        <v>26.076599999999999</v>
      </c>
      <c r="F170" s="173"/>
      <c r="G170" s="173"/>
      <c r="H170" s="173"/>
      <c r="I170" s="173"/>
      <c r="J170" s="173"/>
      <c r="K170" s="173"/>
      <c r="L170" s="173"/>
      <c r="M170" s="173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131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0"/>
      <c r="C171" s="196" t="s">
        <v>292</v>
      </c>
      <c r="D171" s="165"/>
      <c r="E171" s="170">
        <v>2.9260000000000002</v>
      </c>
      <c r="F171" s="173"/>
      <c r="G171" s="173"/>
      <c r="H171" s="173"/>
      <c r="I171" s="173"/>
      <c r="J171" s="173"/>
      <c r="K171" s="173"/>
      <c r="L171" s="173"/>
      <c r="M171" s="173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131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6" t="s">
        <v>293</v>
      </c>
      <c r="D172" s="165"/>
      <c r="E172" s="170">
        <v>3.1455600000000001</v>
      </c>
      <c r="F172" s="173"/>
      <c r="G172" s="173"/>
      <c r="H172" s="173"/>
      <c r="I172" s="173"/>
      <c r="J172" s="173"/>
      <c r="K172" s="173"/>
      <c r="L172" s="173"/>
      <c r="M172" s="173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131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>
        <v>44</v>
      </c>
      <c r="B173" s="160" t="s">
        <v>301</v>
      </c>
      <c r="C173" s="195" t="s">
        <v>302</v>
      </c>
      <c r="D173" s="162" t="s">
        <v>221</v>
      </c>
      <c r="E173" s="169">
        <v>2.2691699999999999</v>
      </c>
      <c r="F173" s="172"/>
      <c r="G173" s="173">
        <f>ROUND(E173*F173,2)</f>
        <v>0</v>
      </c>
      <c r="H173" s="172"/>
      <c r="I173" s="173">
        <f>ROUND(E173*H173,2)</f>
        <v>0</v>
      </c>
      <c r="J173" s="172"/>
      <c r="K173" s="173">
        <f>ROUND(E173*J173,2)</f>
        <v>0</v>
      </c>
      <c r="L173" s="173">
        <v>21</v>
      </c>
      <c r="M173" s="173">
        <f>G173*(1+L173/100)</f>
        <v>0</v>
      </c>
      <c r="N173" s="163">
        <v>0</v>
      </c>
      <c r="O173" s="163">
        <f>ROUND(E173*N173,5)</f>
        <v>0</v>
      </c>
      <c r="P173" s="163">
        <v>0</v>
      </c>
      <c r="Q173" s="163">
        <f>ROUND(E173*P173,5)</f>
        <v>0</v>
      </c>
      <c r="R173" s="163"/>
      <c r="S173" s="163"/>
      <c r="T173" s="164">
        <v>1.5980000000000001</v>
      </c>
      <c r="U173" s="163">
        <f>ROUND(E173*T173,2)</f>
        <v>3.63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143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6" t="s">
        <v>303</v>
      </c>
      <c r="D174" s="165"/>
      <c r="E174" s="170">
        <v>2.2691699999999999</v>
      </c>
      <c r="F174" s="173"/>
      <c r="G174" s="173"/>
      <c r="H174" s="173"/>
      <c r="I174" s="173"/>
      <c r="J174" s="173"/>
      <c r="K174" s="173"/>
      <c r="L174" s="173"/>
      <c r="M174" s="173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131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x14ac:dyDescent="0.2">
      <c r="A175" s="155" t="s">
        <v>124</v>
      </c>
      <c r="B175" s="161" t="s">
        <v>93</v>
      </c>
      <c r="C175" s="197" t="s">
        <v>94</v>
      </c>
      <c r="D175" s="166"/>
      <c r="E175" s="171"/>
      <c r="F175" s="174"/>
      <c r="G175" s="174">
        <f>SUMIF(AE176:AE201,"&lt;&gt;NOR",G176:G201)</f>
        <v>0</v>
      </c>
      <c r="H175" s="174"/>
      <c r="I175" s="174">
        <f>SUM(I176:I201)</f>
        <v>0</v>
      </c>
      <c r="J175" s="174"/>
      <c r="K175" s="174">
        <f>SUM(K176:K201)</f>
        <v>0</v>
      </c>
      <c r="L175" s="174"/>
      <c r="M175" s="174">
        <f>SUM(M176:M201)</f>
        <v>0</v>
      </c>
      <c r="N175" s="167"/>
      <c r="O175" s="167">
        <f>SUM(O176:O201)</f>
        <v>8.6680000000000007E-2</v>
      </c>
      <c r="P175" s="167"/>
      <c r="Q175" s="167">
        <f>SUM(Q176:Q201)</f>
        <v>0</v>
      </c>
      <c r="R175" s="167"/>
      <c r="S175" s="167"/>
      <c r="T175" s="168"/>
      <c r="U175" s="167">
        <f>SUM(U176:U201)</f>
        <v>17.920000000000002</v>
      </c>
      <c r="AE175" t="s">
        <v>125</v>
      </c>
    </row>
    <row r="176" spans="1:60" outlineLevel="1" x14ac:dyDescent="0.2">
      <c r="A176" s="154">
        <v>45</v>
      </c>
      <c r="B176" s="160" t="s">
        <v>304</v>
      </c>
      <c r="C176" s="195" t="s">
        <v>305</v>
      </c>
      <c r="D176" s="162" t="s">
        <v>128</v>
      </c>
      <c r="E176" s="169">
        <v>133.35475</v>
      </c>
      <c r="F176" s="172"/>
      <c r="G176" s="173">
        <f>ROUND(E176*F176,2)</f>
        <v>0</v>
      </c>
      <c r="H176" s="172"/>
      <c r="I176" s="173">
        <f>ROUND(E176*H176,2)</f>
        <v>0</v>
      </c>
      <c r="J176" s="172"/>
      <c r="K176" s="173">
        <f>ROUND(E176*J176,2)</f>
        <v>0</v>
      </c>
      <c r="L176" s="173">
        <v>21</v>
      </c>
      <c r="M176" s="173">
        <f>G176*(1+L176/100)</f>
        <v>0</v>
      </c>
      <c r="N176" s="163">
        <v>1.9000000000000001E-4</v>
      </c>
      <c r="O176" s="163">
        <f>ROUND(E176*N176,5)</f>
        <v>2.5340000000000001E-2</v>
      </c>
      <c r="P176" s="163">
        <v>0</v>
      </c>
      <c r="Q176" s="163">
        <f>ROUND(E176*P176,5)</f>
        <v>0</v>
      </c>
      <c r="R176" s="163"/>
      <c r="S176" s="163"/>
      <c r="T176" s="164">
        <v>3.2480000000000002E-2</v>
      </c>
      <c r="U176" s="163">
        <f>ROUND(E176*T176,2)</f>
        <v>4.33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143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6" t="s">
        <v>306</v>
      </c>
      <c r="D177" s="165"/>
      <c r="E177" s="170">
        <v>11.704499999999999</v>
      </c>
      <c r="F177" s="173"/>
      <c r="G177" s="173"/>
      <c r="H177" s="173"/>
      <c r="I177" s="173"/>
      <c r="J177" s="173"/>
      <c r="K177" s="173"/>
      <c r="L177" s="173"/>
      <c r="M177" s="173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131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6" t="s">
        <v>307</v>
      </c>
      <c r="D178" s="165"/>
      <c r="E178" s="170">
        <v>13.2165</v>
      </c>
      <c r="F178" s="173"/>
      <c r="G178" s="173"/>
      <c r="H178" s="173"/>
      <c r="I178" s="173"/>
      <c r="J178" s="173"/>
      <c r="K178" s="173"/>
      <c r="L178" s="173"/>
      <c r="M178" s="173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131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0"/>
      <c r="C179" s="196" t="s">
        <v>308</v>
      </c>
      <c r="D179" s="165"/>
      <c r="E179" s="170">
        <v>12.204000000000001</v>
      </c>
      <c r="F179" s="173"/>
      <c r="G179" s="173"/>
      <c r="H179" s="173"/>
      <c r="I179" s="173"/>
      <c r="J179" s="173"/>
      <c r="K179" s="173"/>
      <c r="L179" s="173"/>
      <c r="M179" s="173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131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0"/>
      <c r="C180" s="196" t="s">
        <v>309</v>
      </c>
      <c r="D180" s="165"/>
      <c r="E180" s="170">
        <v>9.2880000000000003</v>
      </c>
      <c r="F180" s="173"/>
      <c r="G180" s="173"/>
      <c r="H180" s="173"/>
      <c r="I180" s="173"/>
      <c r="J180" s="173"/>
      <c r="K180" s="173"/>
      <c r="L180" s="173"/>
      <c r="M180" s="173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131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0"/>
      <c r="C181" s="196" t="s">
        <v>310</v>
      </c>
      <c r="D181" s="165"/>
      <c r="E181" s="170">
        <v>0.68</v>
      </c>
      <c r="F181" s="173"/>
      <c r="G181" s="173"/>
      <c r="H181" s="173"/>
      <c r="I181" s="173"/>
      <c r="J181" s="173"/>
      <c r="K181" s="173"/>
      <c r="L181" s="173"/>
      <c r="M181" s="173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131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6" t="s">
        <v>311</v>
      </c>
      <c r="D182" s="165"/>
      <c r="E182" s="170">
        <v>8.2509999999999994</v>
      </c>
      <c r="F182" s="173"/>
      <c r="G182" s="173"/>
      <c r="H182" s="173"/>
      <c r="I182" s="173"/>
      <c r="J182" s="173"/>
      <c r="K182" s="173"/>
      <c r="L182" s="173"/>
      <c r="M182" s="173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131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196" t="s">
        <v>312</v>
      </c>
      <c r="D183" s="165"/>
      <c r="E183" s="170">
        <v>17.520499999999998</v>
      </c>
      <c r="F183" s="173"/>
      <c r="G183" s="173"/>
      <c r="H183" s="173"/>
      <c r="I183" s="173"/>
      <c r="J183" s="173"/>
      <c r="K183" s="173"/>
      <c r="L183" s="173"/>
      <c r="M183" s="173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131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6" t="s">
        <v>313</v>
      </c>
      <c r="D184" s="165"/>
      <c r="E184" s="170">
        <v>5.3864999999999998</v>
      </c>
      <c r="F184" s="173"/>
      <c r="G184" s="173"/>
      <c r="H184" s="173"/>
      <c r="I184" s="173"/>
      <c r="J184" s="173"/>
      <c r="K184" s="173"/>
      <c r="L184" s="173"/>
      <c r="M184" s="173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131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6" t="s">
        <v>314</v>
      </c>
      <c r="D185" s="165"/>
      <c r="E185" s="170">
        <v>19.736999999999998</v>
      </c>
      <c r="F185" s="173"/>
      <c r="G185" s="173"/>
      <c r="H185" s="173"/>
      <c r="I185" s="173"/>
      <c r="J185" s="173"/>
      <c r="K185" s="173"/>
      <c r="L185" s="173"/>
      <c r="M185" s="173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131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6" t="s">
        <v>315</v>
      </c>
      <c r="D186" s="165"/>
      <c r="E186" s="170">
        <v>15.596550000000001</v>
      </c>
      <c r="F186" s="173"/>
      <c r="G186" s="173"/>
      <c r="H186" s="173"/>
      <c r="I186" s="173"/>
      <c r="J186" s="173"/>
      <c r="K186" s="173"/>
      <c r="L186" s="173"/>
      <c r="M186" s="173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131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196" t="s">
        <v>316</v>
      </c>
      <c r="D187" s="165"/>
      <c r="E187" s="170">
        <v>6.8190999999999997</v>
      </c>
      <c r="F187" s="173"/>
      <c r="G187" s="173"/>
      <c r="H187" s="173"/>
      <c r="I187" s="173"/>
      <c r="J187" s="173"/>
      <c r="K187" s="173"/>
      <c r="L187" s="173"/>
      <c r="M187" s="173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131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6" t="s">
        <v>317</v>
      </c>
      <c r="D188" s="165"/>
      <c r="E188" s="170">
        <v>12.9511</v>
      </c>
      <c r="F188" s="173"/>
      <c r="G188" s="173"/>
      <c r="H188" s="173"/>
      <c r="I188" s="173"/>
      <c r="J188" s="173"/>
      <c r="K188" s="173"/>
      <c r="L188" s="173"/>
      <c r="M188" s="173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131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>
        <v>46</v>
      </c>
      <c r="B189" s="160" t="s">
        <v>318</v>
      </c>
      <c r="C189" s="195" t="s">
        <v>319</v>
      </c>
      <c r="D189" s="162" t="s">
        <v>128</v>
      </c>
      <c r="E189" s="169">
        <v>133.35475</v>
      </c>
      <c r="F189" s="172"/>
      <c r="G189" s="173">
        <f>ROUND(E189*F189,2)</f>
        <v>0</v>
      </c>
      <c r="H189" s="172"/>
      <c r="I189" s="173">
        <f>ROUND(E189*H189,2)</f>
        <v>0</v>
      </c>
      <c r="J189" s="172"/>
      <c r="K189" s="173">
        <f>ROUND(E189*J189,2)</f>
        <v>0</v>
      </c>
      <c r="L189" s="173">
        <v>21</v>
      </c>
      <c r="M189" s="173">
        <f>G189*(1+L189/100)</f>
        <v>0</v>
      </c>
      <c r="N189" s="163">
        <v>4.6000000000000001E-4</v>
      </c>
      <c r="O189" s="163">
        <f>ROUND(E189*N189,5)</f>
        <v>6.1339999999999999E-2</v>
      </c>
      <c r="P189" s="163">
        <v>0</v>
      </c>
      <c r="Q189" s="163">
        <f>ROUND(E189*P189,5)</f>
        <v>0</v>
      </c>
      <c r="R189" s="163"/>
      <c r="S189" s="163"/>
      <c r="T189" s="164">
        <v>0.10191</v>
      </c>
      <c r="U189" s="163">
        <f>ROUND(E189*T189,2)</f>
        <v>13.59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143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196" t="s">
        <v>306</v>
      </c>
      <c r="D190" s="165"/>
      <c r="E190" s="170">
        <v>11.704499999999999</v>
      </c>
      <c r="F190" s="173"/>
      <c r="G190" s="173"/>
      <c r="H190" s="173"/>
      <c r="I190" s="173"/>
      <c r="J190" s="173"/>
      <c r="K190" s="173"/>
      <c r="L190" s="173"/>
      <c r="M190" s="173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131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196" t="s">
        <v>307</v>
      </c>
      <c r="D191" s="165"/>
      <c r="E191" s="170">
        <v>13.2165</v>
      </c>
      <c r="F191" s="173"/>
      <c r="G191" s="173"/>
      <c r="H191" s="173"/>
      <c r="I191" s="173"/>
      <c r="J191" s="173"/>
      <c r="K191" s="173"/>
      <c r="L191" s="173"/>
      <c r="M191" s="173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131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6" t="s">
        <v>308</v>
      </c>
      <c r="D192" s="165"/>
      <c r="E192" s="170">
        <v>12.204000000000001</v>
      </c>
      <c r="F192" s="173"/>
      <c r="G192" s="173"/>
      <c r="H192" s="173"/>
      <c r="I192" s="173"/>
      <c r="J192" s="173"/>
      <c r="K192" s="173"/>
      <c r="L192" s="173"/>
      <c r="M192" s="173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131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0"/>
      <c r="C193" s="196" t="s">
        <v>309</v>
      </c>
      <c r="D193" s="165"/>
      <c r="E193" s="170">
        <v>9.2880000000000003</v>
      </c>
      <c r="F193" s="173"/>
      <c r="G193" s="173"/>
      <c r="H193" s="173"/>
      <c r="I193" s="173"/>
      <c r="J193" s="173"/>
      <c r="K193" s="173"/>
      <c r="L193" s="173"/>
      <c r="M193" s="173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131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/>
      <c r="B194" s="160"/>
      <c r="C194" s="196" t="s">
        <v>310</v>
      </c>
      <c r="D194" s="165"/>
      <c r="E194" s="170">
        <v>0.68</v>
      </c>
      <c r="F194" s="173"/>
      <c r="G194" s="173"/>
      <c r="H194" s="173"/>
      <c r="I194" s="173"/>
      <c r="J194" s="173"/>
      <c r="K194" s="173"/>
      <c r="L194" s="173"/>
      <c r="M194" s="173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131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0"/>
      <c r="C195" s="196" t="s">
        <v>311</v>
      </c>
      <c r="D195" s="165"/>
      <c r="E195" s="170">
        <v>8.2509999999999994</v>
      </c>
      <c r="F195" s="173"/>
      <c r="G195" s="173"/>
      <c r="H195" s="173"/>
      <c r="I195" s="173"/>
      <c r="J195" s="173"/>
      <c r="K195" s="173"/>
      <c r="L195" s="173"/>
      <c r="M195" s="173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131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196" t="s">
        <v>312</v>
      </c>
      <c r="D196" s="165"/>
      <c r="E196" s="170">
        <v>17.520499999999998</v>
      </c>
      <c r="F196" s="173"/>
      <c r="G196" s="173"/>
      <c r="H196" s="173"/>
      <c r="I196" s="173"/>
      <c r="J196" s="173"/>
      <c r="K196" s="173"/>
      <c r="L196" s="173"/>
      <c r="M196" s="173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131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196" t="s">
        <v>313</v>
      </c>
      <c r="D197" s="165"/>
      <c r="E197" s="170">
        <v>5.3864999999999998</v>
      </c>
      <c r="F197" s="173"/>
      <c r="G197" s="173"/>
      <c r="H197" s="173"/>
      <c r="I197" s="173"/>
      <c r="J197" s="173"/>
      <c r="K197" s="173"/>
      <c r="L197" s="173"/>
      <c r="M197" s="173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131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/>
      <c r="B198" s="160"/>
      <c r="C198" s="196" t="s">
        <v>314</v>
      </c>
      <c r="D198" s="165"/>
      <c r="E198" s="170">
        <v>19.736999999999998</v>
      </c>
      <c r="F198" s="173"/>
      <c r="G198" s="173"/>
      <c r="H198" s="173"/>
      <c r="I198" s="173"/>
      <c r="J198" s="173"/>
      <c r="K198" s="173"/>
      <c r="L198" s="173"/>
      <c r="M198" s="173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131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0"/>
      <c r="C199" s="196" t="s">
        <v>315</v>
      </c>
      <c r="D199" s="165"/>
      <c r="E199" s="170">
        <v>15.596550000000001</v>
      </c>
      <c r="F199" s="173"/>
      <c r="G199" s="173"/>
      <c r="H199" s="173"/>
      <c r="I199" s="173"/>
      <c r="J199" s="173"/>
      <c r="K199" s="173"/>
      <c r="L199" s="173"/>
      <c r="M199" s="173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131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6" t="s">
        <v>316</v>
      </c>
      <c r="D200" s="165"/>
      <c r="E200" s="170">
        <v>6.8190999999999997</v>
      </c>
      <c r="F200" s="173"/>
      <c r="G200" s="173"/>
      <c r="H200" s="173"/>
      <c r="I200" s="173"/>
      <c r="J200" s="173"/>
      <c r="K200" s="173"/>
      <c r="L200" s="173"/>
      <c r="M200" s="173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131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196" t="s">
        <v>317</v>
      </c>
      <c r="D201" s="165"/>
      <c r="E201" s="170">
        <v>12.9511</v>
      </c>
      <c r="F201" s="173"/>
      <c r="G201" s="173"/>
      <c r="H201" s="173"/>
      <c r="I201" s="173"/>
      <c r="J201" s="173"/>
      <c r="K201" s="173"/>
      <c r="L201" s="173"/>
      <c r="M201" s="173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131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x14ac:dyDescent="0.2">
      <c r="A202" s="155" t="s">
        <v>124</v>
      </c>
      <c r="B202" s="161" t="s">
        <v>95</v>
      </c>
      <c r="C202" s="197" t="s">
        <v>96</v>
      </c>
      <c r="D202" s="166"/>
      <c r="E202" s="171"/>
      <c r="F202" s="174"/>
      <c r="G202" s="174">
        <f>SUMIF(AE203:AE203,"&lt;&gt;NOR",G203:G203)</f>
        <v>0</v>
      </c>
      <c r="H202" s="174"/>
      <c r="I202" s="174">
        <f>SUM(I203:I203)</f>
        <v>0</v>
      </c>
      <c r="J202" s="174"/>
      <c r="K202" s="174">
        <f>SUM(K203:K203)</f>
        <v>0</v>
      </c>
      <c r="L202" s="174"/>
      <c r="M202" s="174">
        <f>SUM(M203:M203)</f>
        <v>0</v>
      </c>
      <c r="N202" s="167"/>
      <c r="O202" s="167">
        <f>SUM(O203:O203)</f>
        <v>0</v>
      </c>
      <c r="P202" s="167"/>
      <c r="Q202" s="167">
        <f>SUM(Q203:Q203)</f>
        <v>0</v>
      </c>
      <c r="R202" s="167"/>
      <c r="S202" s="167"/>
      <c r="T202" s="168"/>
      <c r="U202" s="167">
        <f>SUM(U203:U203)</f>
        <v>0</v>
      </c>
      <c r="AE202" t="s">
        <v>125</v>
      </c>
    </row>
    <row r="203" spans="1:60" outlineLevel="1" x14ac:dyDescent="0.2">
      <c r="A203" s="154">
        <v>47</v>
      </c>
      <c r="B203" s="160" t="s">
        <v>320</v>
      </c>
      <c r="C203" s="195" t="s">
        <v>321</v>
      </c>
      <c r="D203" s="162" t="s">
        <v>236</v>
      </c>
      <c r="E203" s="169">
        <v>1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63">
        <v>0</v>
      </c>
      <c r="O203" s="163">
        <f>ROUND(E203*N203,5)</f>
        <v>0</v>
      </c>
      <c r="P203" s="163">
        <v>0</v>
      </c>
      <c r="Q203" s="163">
        <f>ROUND(E203*P203,5)</f>
        <v>0</v>
      </c>
      <c r="R203" s="163"/>
      <c r="S203" s="163"/>
      <c r="T203" s="164">
        <v>0</v>
      </c>
      <c r="U203" s="163">
        <f>ROUND(E203*T203,2)</f>
        <v>0</v>
      </c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143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x14ac:dyDescent="0.2">
      <c r="A204" s="155" t="s">
        <v>124</v>
      </c>
      <c r="B204" s="161" t="s">
        <v>97</v>
      </c>
      <c r="C204" s="197" t="s">
        <v>26</v>
      </c>
      <c r="D204" s="166"/>
      <c r="E204" s="171"/>
      <c r="F204" s="174"/>
      <c r="G204" s="174">
        <f>SUMIF(AE205:AE205,"&lt;&gt;NOR",G205:G205)</f>
        <v>0</v>
      </c>
      <c r="H204" s="174"/>
      <c r="I204" s="174">
        <f>SUM(I205:I205)</f>
        <v>0</v>
      </c>
      <c r="J204" s="174"/>
      <c r="K204" s="174">
        <f>SUM(K205:K205)</f>
        <v>0</v>
      </c>
      <c r="L204" s="174"/>
      <c r="M204" s="174">
        <f>SUM(M205:M205)</f>
        <v>0</v>
      </c>
      <c r="N204" s="167"/>
      <c r="O204" s="167">
        <f>SUM(O205:O205)</f>
        <v>0</v>
      </c>
      <c r="P204" s="167"/>
      <c r="Q204" s="167">
        <f>SUM(Q205:Q205)</f>
        <v>0</v>
      </c>
      <c r="R204" s="167"/>
      <c r="S204" s="167"/>
      <c r="T204" s="168"/>
      <c r="U204" s="167">
        <f>SUM(U205:U205)</f>
        <v>0</v>
      </c>
      <c r="AE204" t="s">
        <v>125</v>
      </c>
    </row>
    <row r="205" spans="1:60" outlineLevel="1" x14ac:dyDescent="0.2">
      <c r="A205" s="183">
        <v>48</v>
      </c>
      <c r="B205" s="184" t="s">
        <v>322</v>
      </c>
      <c r="C205" s="198" t="s">
        <v>323</v>
      </c>
      <c r="D205" s="185" t="s">
        <v>324</v>
      </c>
      <c r="E205" s="186">
        <v>1</v>
      </c>
      <c r="F205" s="187"/>
      <c r="G205" s="188">
        <f>ROUND(E205*F205,2)</f>
        <v>0</v>
      </c>
      <c r="H205" s="187"/>
      <c r="I205" s="188">
        <f>ROUND(E205*H205,2)</f>
        <v>0</v>
      </c>
      <c r="J205" s="187"/>
      <c r="K205" s="188">
        <f>ROUND(E205*J205,2)</f>
        <v>0</v>
      </c>
      <c r="L205" s="188">
        <v>21</v>
      </c>
      <c r="M205" s="188">
        <f>G205*(1+L205/100)</f>
        <v>0</v>
      </c>
      <c r="N205" s="189">
        <v>0</v>
      </c>
      <c r="O205" s="189">
        <f>ROUND(E205*N205,5)</f>
        <v>0</v>
      </c>
      <c r="P205" s="189">
        <v>0</v>
      </c>
      <c r="Q205" s="189">
        <f>ROUND(E205*P205,5)</f>
        <v>0</v>
      </c>
      <c r="R205" s="189"/>
      <c r="S205" s="189"/>
      <c r="T205" s="190">
        <v>0</v>
      </c>
      <c r="U205" s="189">
        <f>ROUND(E205*T205,2)</f>
        <v>0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143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x14ac:dyDescent="0.2">
      <c r="A206" s="6"/>
      <c r="B206" s="7" t="s">
        <v>325</v>
      </c>
      <c r="C206" s="199" t="s">
        <v>325</v>
      </c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AC206">
        <v>15</v>
      </c>
      <c r="AD206">
        <v>21</v>
      </c>
    </row>
    <row r="207" spans="1:60" x14ac:dyDescent="0.2">
      <c r="A207" s="191"/>
      <c r="B207" s="192">
        <v>26</v>
      </c>
      <c r="C207" s="200" t="s">
        <v>325</v>
      </c>
      <c r="D207" s="193"/>
      <c r="E207" s="193"/>
      <c r="F207" s="193"/>
      <c r="G207" s="194">
        <f>G8+G26+G38+G49+G53+G57+G61+G65+G80+G93+G96+G98+G100+G102+G107+G111+G119+G175+G202+G204</f>
        <v>0</v>
      </c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AC207">
        <f>SUMIF(L7:L205,AC206,G7:G205)</f>
        <v>0</v>
      </c>
      <c r="AD207">
        <f>SUMIF(L7:L205,AD206,G7:G205)</f>
        <v>0</v>
      </c>
      <c r="AE207" t="s">
        <v>326</v>
      </c>
    </row>
    <row r="208" spans="1:60" x14ac:dyDescent="0.2">
      <c r="A208" s="6"/>
      <c r="B208" s="7" t="s">
        <v>325</v>
      </c>
      <c r="C208" s="199" t="s">
        <v>325</v>
      </c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31" x14ac:dyDescent="0.2">
      <c r="A209" s="6"/>
      <c r="B209" s="7" t="s">
        <v>325</v>
      </c>
      <c r="C209" s="199" t="s">
        <v>325</v>
      </c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274">
        <v>33</v>
      </c>
      <c r="B210" s="274"/>
      <c r="C210" s="275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31" x14ac:dyDescent="0.2">
      <c r="A211" s="255"/>
      <c r="B211" s="256"/>
      <c r="C211" s="257"/>
      <c r="D211" s="256"/>
      <c r="E211" s="256"/>
      <c r="F211" s="256"/>
      <c r="G211" s="258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AE211" t="s">
        <v>327</v>
      </c>
    </row>
    <row r="212" spans="1:31" x14ac:dyDescent="0.2">
      <c r="A212" s="259"/>
      <c r="B212" s="260"/>
      <c r="C212" s="261"/>
      <c r="D212" s="260"/>
      <c r="E212" s="260"/>
      <c r="F212" s="260"/>
      <c r="G212" s="262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31" x14ac:dyDescent="0.2">
      <c r="A213" s="259"/>
      <c r="B213" s="260"/>
      <c r="C213" s="261"/>
      <c r="D213" s="260"/>
      <c r="E213" s="260"/>
      <c r="F213" s="260"/>
      <c r="G213" s="262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59"/>
      <c r="B214" s="260"/>
      <c r="C214" s="261"/>
      <c r="D214" s="260"/>
      <c r="E214" s="260"/>
      <c r="F214" s="260"/>
      <c r="G214" s="262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263"/>
      <c r="B215" s="264"/>
      <c r="C215" s="265"/>
      <c r="D215" s="264"/>
      <c r="E215" s="264"/>
      <c r="F215" s="264"/>
      <c r="G215" s="26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A216" s="6"/>
      <c r="B216" s="7" t="s">
        <v>325</v>
      </c>
      <c r="C216" s="199" t="s">
        <v>325</v>
      </c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31" x14ac:dyDescent="0.2">
      <c r="C217" s="201"/>
      <c r="AE217" t="s">
        <v>328</v>
      </c>
    </row>
  </sheetData>
  <sheetProtection algorithmName="SHA-512" hashValue="gEgjHtiKWTZK5CS5ruZ9w7EFRu84jreyKX+miwMJc5Axw+PVyF1rG6OfYqtO5mJ87O+rQg7R/mH+pFc0mae6hQ==" saltValue="id3x2BFkBQqE0yQC1Jf3Jw==" spinCount="100000" sheet="1" objects="1" scenarios="1"/>
  <mergeCells count="6">
    <mergeCell ref="A211:G215"/>
    <mergeCell ref="A1:G1"/>
    <mergeCell ref="C2:G2"/>
    <mergeCell ref="C3:G3"/>
    <mergeCell ref="C4:G4"/>
    <mergeCell ref="A210:C210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Josef Kuběna</cp:lastModifiedBy>
  <cp:lastPrinted>2020-12-06T17:46:11Z</cp:lastPrinted>
  <dcterms:created xsi:type="dcterms:W3CDTF">2009-04-08T07:15:50Z</dcterms:created>
  <dcterms:modified xsi:type="dcterms:W3CDTF">2023-01-30T13:11:09Z</dcterms:modified>
</cp:coreProperties>
</file>